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ysimergonzalez/content-system/assets/toolkits/consignment-tracker/"/>
    </mc:Choice>
  </mc:AlternateContent>
  <xr:revisionPtr revIDLastSave="0" documentId="13_ncr:1_{67F64D52-B07A-A341-8FC0-445460207E57}" xr6:coauthVersionLast="47" xr6:coauthVersionMax="47" xr10:uidLastSave="{00000000-0000-0000-0000-000000000000}"/>
  <bookViews>
    <workbookView xWindow="0" yWindow="600" windowWidth="29500" windowHeight="17620" tabRatio="500" xr2:uid="{00000000-000D-0000-FFFF-FFFF00000000}"/>
  </bookViews>
  <sheets>
    <sheet name="Read Me" sheetId="1" r:id="rId1"/>
    <sheet name="Stores" sheetId="2" r:id="rId2"/>
    <sheet name="Commitments &amp; Agreements" sheetId="3" r:id="rId3"/>
    <sheet name="Consignment Tracker" sheetId="4" r:id="rId4"/>
    <sheet name="Summary"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5" l="1"/>
  <c r="C36" i="5"/>
  <c r="B36" i="5"/>
  <c r="E35" i="5"/>
  <c r="D35" i="5"/>
  <c r="C35" i="5"/>
  <c r="B35" i="5"/>
  <c r="E34" i="5"/>
  <c r="D34" i="5"/>
  <c r="C34" i="5"/>
  <c r="B34" i="5"/>
  <c r="E33" i="5"/>
  <c r="D33" i="5"/>
  <c r="C33" i="5"/>
  <c r="B33" i="5"/>
  <c r="E32" i="5"/>
  <c r="D32" i="5"/>
  <c r="C32" i="5"/>
  <c r="B32" i="5"/>
  <c r="E27" i="5"/>
  <c r="D27" i="5"/>
  <c r="C27" i="5"/>
  <c r="B27" i="5"/>
  <c r="E26" i="5"/>
  <c r="D26" i="5"/>
  <c r="C26" i="5"/>
  <c r="B26" i="5"/>
  <c r="E25" i="5"/>
  <c r="D25" i="5"/>
  <c r="C25" i="5"/>
  <c r="B25" i="5"/>
  <c r="E24" i="5"/>
  <c r="D24" i="5"/>
  <c r="C24" i="5"/>
  <c r="B24" i="5"/>
  <c r="E23" i="5"/>
  <c r="D23" i="5"/>
  <c r="C23" i="5"/>
  <c r="B23" i="5"/>
  <c r="E22" i="5"/>
  <c r="D22" i="5"/>
  <c r="C22" i="5"/>
  <c r="B22" i="5"/>
  <c r="E21" i="5"/>
  <c r="D21" i="5"/>
  <c r="C21" i="5"/>
  <c r="B21" i="5"/>
  <c r="E20" i="5"/>
  <c r="D20" i="5"/>
  <c r="C20" i="5"/>
  <c r="B20" i="5"/>
  <c r="E19" i="5"/>
  <c r="D19" i="5"/>
  <c r="C19" i="5"/>
  <c r="B19" i="5"/>
  <c r="E18" i="5"/>
  <c r="D18" i="5"/>
  <c r="C18" i="5"/>
  <c r="B18" i="5"/>
  <c r="E17" i="5"/>
  <c r="D17" i="5"/>
  <c r="C17" i="5"/>
  <c r="B17" i="5"/>
  <c r="E16" i="5"/>
  <c r="D16" i="5"/>
  <c r="C16" i="5"/>
  <c r="B16" i="5"/>
  <c r="E15" i="5"/>
  <c r="D15" i="5"/>
  <c r="C15" i="5"/>
  <c r="B15" i="5"/>
  <c r="E14" i="5"/>
  <c r="D14" i="5"/>
  <c r="C14" i="5"/>
  <c r="B14" i="5"/>
  <c r="E13" i="5"/>
  <c r="D13" i="5"/>
  <c r="C13" i="5"/>
  <c r="B13" i="5"/>
  <c r="E12" i="5"/>
  <c r="D12" i="5"/>
  <c r="C12" i="5"/>
  <c r="B12" i="5"/>
  <c r="E11" i="5"/>
  <c r="D11" i="5"/>
  <c r="C11" i="5"/>
  <c r="B11" i="5"/>
  <c r="E10" i="5"/>
  <c r="D10" i="5"/>
  <c r="C10" i="5"/>
  <c r="B10" i="5"/>
  <c r="H9" i="5"/>
  <c r="E9" i="5"/>
  <c r="D9" i="5"/>
  <c r="C9" i="5"/>
  <c r="B9" i="5"/>
  <c r="H8" i="5"/>
  <c r="E8" i="5"/>
  <c r="D8" i="5"/>
  <c r="C8" i="5"/>
  <c r="B8" i="5"/>
  <c r="H7" i="5"/>
  <c r="E7" i="5"/>
  <c r="D7" i="5"/>
  <c r="C7" i="5"/>
  <c r="B7" i="5"/>
  <c r="H6" i="5"/>
  <c r="E6" i="5"/>
  <c r="H5" i="5"/>
  <c r="H4" i="5"/>
  <c r="E4" i="5"/>
  <c r="D4" i="5"/>
  <c r="C4" i="5"/>
  <c r="B4" i="5"/>
  <c r="H3" i="5"/>
  <c r="E3" i="5"/>
  <c r="D3" i="5"/>
  <c r="C3" i="5"/>
  <c r="B3" i="5"/>
  <c r="H2" i="5"/>
  <c r="M84" i="4"/>
  <c r="G84" i="4"/>
  <c r="F84" i="4"/>
  <c r="E84" i="4"/>
  <c r="D84" i="4"/>
  <c r="C84" i="4"/>
  <c r="M83" i="4"/>
  <c r="G83" i="4"/>
  <c r="F83" i="4"/>
  <c r="E83" i="4"/>
  <c r="D83" i="4"/>
  <c r="C83" i="4"/>
  <c r="M82" i="4"/>
  <c r="G82" i="4"/>
  <c r="F82" i="4"/>
  <c r="E82" i="4"/>
  <c r="D82" i="4"/>
  <c r="C82" i="4"/>
  <c r="M81" i="4"/>
  <c r="G81" i="4"/>
  <c r="F81" i="4"/>
  <c r="E81" i="4"/>
  <c r="D81" i="4"/>
  <c r="C81" i="4"/>
  <c r="M80" i="4"/>
  <c r="G80" i="4"/>
  <c r="F80" i="4"/>
  <c r="E80" i="4"/>
  <c r="D80" i="4"/>
  <c r="C80" i="4"/>
  <c r="M79" i="4"/>
  <c r="G79" i="4"/>
  <c r="F79" i="4"/>
  <c r="E79" i="4"/>
  <c r="D79" i="4"/>
  <c r="C79" i="4"/>
  <c r="M78" i="4"/>
  <c r="G78" i="4"/>
  <c r="F78" i="4"/>
  <c r="E78" i="4"/>
  <c r="D78" i="4"/>
  <c r="C78" i="4"/>
  <c r="M77" i="4"/>
  <c r="G77" i="4"/>
  <c r="F77" i="4"/>
  <c r="E77" i="4"/>
  <c r="D77" i="4"/>
  <c r="C77" i="4"/>
  <c r="M76" i="4"/>
  <c r="G76" i="4"/>
  <c r="F76" i="4"/>
  <c r="E76" i="4"/>
  <c r="D76" i="4"/>
  <c r="C76" i="4"/>
  <c r="M75" i="4"/>
  <c r="G75" i="4"/>
  <c r="F75" i="4"/>
  <c r="E75" i="4"/>
  <c r="D75" i="4"/>
  <c r="C75" i="4"/>
  <c r="M74" i="4"/>
  <c r="G74" i="4"/>
  <c r="F74" i="4"/>
  <c r="E74" i="4"/>
  <c r="D74" i="4"/>
  <c r="C74" i="4"/>
  <c r="M73" i="4"/>
  <c r="G73" i="4"/>
  <c r="F73" i="4"/>
  <c r="E73" i="4"/>
  <c r="D73" i="4"/>
  <c r="C73" i="4"/>
  <c r="M72" i="4"/>
  <c r="G72" i="4"/>
  <c r="F72" i="4"/>
  <c r="E72" i="4"/>
  <c r="D72" i="4"/>
  <c r="C72" i="4"/>
  <c r="M71" i="4"/>
  <c r="I71" i="4"/>
  <c r="G71" i="4"/>
  <c r="F71" i="4"/>
  <c r="E71" i="4"/>
  <c r="D71" i="4"/>
  <c r="C71" i="4"/>
  <c r="M70" i="4"/>
  <c r="G70" i="4"/>
  <c r="F70" i="4"/>
  <c r="E70" i="4"/>
  <c r="D70" i="4"/>
  <c r="C70" i="4"/>
  <c r="M69" i="4"/>
  <c r="G69" i="4"/>
  <c r="F69" i="4"/>
  <c r="E69" i="4"/>
  <c r="D69" i="4"/>
  <c r="C69" i="4"/>
  <c r="M68" i="4"/>
  <c r="G68" i="4"/>
  <c r="F68" i="4"/>
  <c r="E68" i="4"/>
  <c r="D68" i="4"/>
  <c r="C68" i="4"/>
  <c r="M67" i="4"/>
  <c r="G67" i="4"/>
  <c r="F67" i="4"/>
  <c r="E67" i="4"/>
  <c r="D67" i="4"/>
  <c r="C67" i="4"/>
  <c r="M66" i="4"/>
  <c r="G66" i="4"/>
  <c r="F66" i="4"/>
  <c r="E66" i="4"/>
  <c r="D66" i="4"/>
  <c r="C66" i="4"/>
  <c r="M65" i="4"/>
  <c r="G65" i="4"/>
  <c r="F65" i="4"/>
  <c r="E65" i="4"/>
  <c r="D65" i="4"/>
  <c r="C65" i="4"/>
  <c r="M64" i="4"/>
  <c r="G64" i="4"/>
  <c r="F64" i="4"/>
  <c r="E64" i="4"/>
  <c r="D64" i="4"/>
  <c r="C64" i="4"/>
  <c r="M63" i="4"/>
  <c r="G63" i="4"/>
  <c r="F63" i="4"/>
  <c r="E63" i="4"/>
  <c r="D63" i="4"/>
  <c r="C63" i="4"/>
  <c r="M62" i="4"/>
  <c r="G62" i="4"/>
  <c r="F62" i="4"/>
  <c r="E62" i="4"/>
  <c r="D62" i="4"/>
  <c r="C62" i="4"/>
  <c r="M61" i="4"/>
  <c r="G61" i="4"/>
  <c r="F61" i="4"/>
  <c r="E61" i="4"/>
  <c r="D61" i="4"/>
  <c r="C61" i="4"/>
  <c r="M60" i="4"/>
  <c r="G60" i="4"/>
  <c r="F60" i="4"/>
  <c r="E60" i="4"/>
  <c r="D60" i="4"/>
  <c r="C60" i="4"/>
  <c r="M59" i="4"/>
  <c r="G59" i="4"/>
  <c r="F59" i="4"/>
  <c r="E59" i="4"/>
  <c r="D59" i="4"/>
  <c r="C59" i="4"/>
  <c r="M58" i="4"/>
  <c r="G58" i="4"/>
  <c r="F58" i="4"/>
  <c r="E58" i="4"/>
  <c r="D58" i="4"/>
  <c r="C58" i="4"/>
  <c r="M57" i="4"/>
  <c r="G57" i="4"/>
  <c r="F57" i="4"/>
  <c r="E57" i="4"/>
  <c r="D57" i="4"/>
  <c r="C57" i="4"/>
  <c r="M56" i="4"/>
  <c r="I56" i="4"/>
  <c r="H56" i="4"/>
  <c r="G56" i="4"/>
  <c r="F56" i="4"/>
  <c r="E56" i="4"/>
  <c r="D56" i="4"/>
  <c r="C56" i="4"/>
  <c r="M55" i="4"/>
  <c r="G55" i="4"/>
  <c r="F55" i="4"/>
  <c r="E55" i="4"/>
  <c r="D55" i="4"/>
  <c r="C55" i="4"/>
  <c r="M54" i="4"/>
  <c r="G54" i="4"/>
  <c r="F54" i="4"/>
  <c r="E54" i="4"/>
  <c r="D54" i="4"/>
  <c r="C54" i="4"/>
  <c r="M53" i="4"/>
  <c r="G53" i="4"/>
  <c r="F53" i="4"/>
  <c r="E53" i="4"/>
  <c r="D53" i="4"/>
  <c r="C53" i="4"/>
  <c r="M52" i="4"/>
  <c r="G52" i="4"/>
  <c r="F52" i="4"/>
  <c r="E52" i="4"/>
  <c r="D52" i="4"/>
  <c r="C52" i="4"/>
  <c r="M51" i="4"/>
  <c r="G51" i="4"/>
  <c r="F51" i="4"/>
  <c r="E51" i="4"/>
  <c r="D51" i="4"/>
  <c r="C51" i="4"/>
  <c r="M50" i="4"/>
  <c r="G50" i="4"/>
  <c r="F50" i="4"/>
  <c r="E50" i="4"/>
  <c r="D50" i="4"/>
  <c r="C50" i="4"/>
  <c r="M49" i="4"/>
  <c r="G49" i="4"/>
  <c r="F49" i="4"/>
  <c r="E49" i="4"/>
  <c r="D49" i="4"/>
  <c r="C49" i="4"/>
  <c r="M48" i="4"/>
  <c r="G48" i="4"/>
  <c r="F48" i="4"/>
  <c r="E48" i="4"/>
  <c r="D48" i="4"/>
  <c r="C48" i="4"/>
  <c r="M47" i="4"/>
  <c r="G47" i="4"/>
  <c r="F47" i="4"/>
  <c r="E47" i="4"/>
  <c r="D47" i="4"/>
  <c r="C47" i="4"/>
  <c r="M46" i="4"/>
  <c r="G46" i="4"/>
  <c r="F46" i="4"/>
  <c r="E46" i="4"/>
  <c r="D46" i="4"/>
  <c r="C46" i="4"/>
  <c r="M45" i="4"/>
  <c r="G45" i="4"/>
  <c r="F45" i="4"/>
  <c r="E45" i="4"/>
  <c r="D45" i="4"/>
  <c r="C45" i="4"/>
  <c r="M44" i="4"/>
  <c r="G44" i="4"/>
  <c r="F44" i="4"/>
  <c r="E44" i="4"/>
  <c r="D44" i="4"/>
  <c r="C44" i="4"/>
  <c r="M43" i="4"/>
  <c r="G43" i="4"/>
  <c r="F43" i="4"/>
  <c r="E43" i="4"/>
  <c r="D43" i="4"/>
  <c r="C43" i="4"/>
  <c r="M42" i="4"/>
  <c r="G42" i="4"/>
  <c r="F42" i="4"/>
  <c r="E42" i="4"/>
  <c r="D42" i="4"/>
  <c r="C42" i="4"/>
  <c r="M41" i="4"/>
  <c r="G41" i="4"/>
  <c r="F41" i="4"/>
  <c r="E41" i="4"/>
  <c r="D41" i="4"/>
  <c r="C41" i="4"/>
  <c r="N40" i="4"/>
  <c r="M40" i="4"/>
  <c r="G40" i="4"/>
  <c r="F40" i="4"/>
  <c r="E40" i="4"/>
  <c r="D40" i="4"/>
  <c r="C40" i="4"/>
  <c r="M39" i="4"/>
  <c r="G39" i="4"/>
  <c r="F39" i="4"/>
  <c r="E39" i="4"/>
  <c r="D39" i="4"/>
  <c r="C39" i="4"/>
  <c r="M38" i="4"/>
  <c r="G38" i="4"/>
  <c r="F38" i="4"/>
  <c r="E38" i="4"/>
  <c r="D38" i="4"/>
  <c r="C38" i="4"/>
  <c r="M37" i="4"/>
  <c r="G37" i="4"/>
  <c r="F37" i="4"/>
  <c r="E37" i="4"/>
  <c r="D37" i="4"/>
  <c r="C37" i="4"/>
  <c r="M36" i="4"/>
  <c r="G36" i="4"/>
  <c r="F36" i="4"/>
  <c r="E36" i="4"/>
  <c r="D36" i="4"/>
  <c r="C36" i="4"/>
  <c r="M35" i="4"/>
  <c r="G35" i="4"/>
  <c r="F35" i="4"/>
  <c r="E35" i="4"/>
  <c r="D35" i="4"/>
  <c r="C35" i="4"/>
  <c r="M34" i="4"/>
  <c r="G34" i="4"/>
  <c r="F34" i="4"/>
  <c r="E34" i="4"/>
  <c r="D34" i="4"/>
  <c r="C34" i="4"/>
  <c r="M33" i="4"/>
  <c r="G33" i="4"/>
  <c r="F33" i="4"/>
  <c r="E33" i="4"/>
  <c r="D33" i="4"/>
  <c r="C33" i="4"/>
  <c r="M32" i="4"/>
  <c r="G32" i="4"/>
  <c r="F32" i="4"/>
  <c r="E32" i="4"/>
  <c r="D32" i="4"/>
  <c r="C32" i="4"/>
  <c r="M31" i="4"/>
  <c r="G31" i="4"/>
  <c r="F31" i="4"/>
  <c r="E31" i="4"/>
  <c r="D31" i="4"/>
  <c r="C31" i="4"/>
  <c r="M30" i="4"/>
  <c r="G30" i="4"/>
  <c r="F30" i="4"/>
  <c r="E30" i="4"/>
  <c r="D30" i="4"/>
  <c r="C30" i="4"/>
  <c r="M29" i="4"/>
  <c r="G29" i="4"/>
  <c r="F29" i="4"/>
  <c r="E29" i="4"/>
  <c r="D29" i="4"/>
  <c r="C29" i="4"/>
  <c r="M28" i="4"/>
  <c r="G28" i="4"/>
  <c r="F28" i="4"/>
  <c r="E28" i="4"/>
  <c r="D28" i="4"/>
  <c r="C28" i="4"/>
  <c r="M27" i="4"/>
  <c r="G27" i="4"/>
  <c r="F27" i="4"/>
  <c r="E27" i="4"/>
  <c r="D27" i="4"/>
  <c r="C27" i="4"/>
  <c r="M26" i="4"/>
  <c r="G26" i="4"/>
  <c r="F26" i="4"/>
  <c r="E26" i="4"/>
  <c r="D26" i="4"/>
  <c r="C26" i="4"/>
  <c r="M25" i="4"/>
  <c r="I25" i="4"/>
  <c r="H25" i="4"/>
  <c r="G25" i="4"/>
  <c r="F25" i="4"/>
  <c r="E25" i="4"/>
  <c r="D25" i="4"/>
  <c r="C25" i="4"/>
  <c r="M24" i="4"/>
  <c r="G24" i="4"/>
  <c r="F24" i="4"/>
  <c r="E24" i="4"/>
  <c r="D24" i="4"/>
  <c r="C24" i="4"/>
  <c r="M23" i="4"/>
  <c r="G23" i="4"/>
  <c r="F23" i="4"/>
  <c r="E23" i="4"/>
  <c r="D23" i="4"/>
  <c r="C23" i="4"/>
  <c r="M22" i="4"/>
  <c r="G22" i="4"/>
  <c r="F22" i="4"/>
  <c r="E22" i="4"/>
  <c r="D22" i="4"/>
  <c r="C22" i="4"/>
  <c r="M21" i="4"/>
  <c r="G21" i="4"/>
  <c r="F21" i="4"/>
  <c r="E21" i="4"/>
  <c r="D21" i="4"/>
  <c r="C21" i="4"/>
  <c r="M20" i="4"/>
  <c r="G20" i="4"/>
  <c r="F20" i="4"/>
  <c r="E20" i="4"/>
  <c r="D20" i="4"/>
  <c r="C20" i="4"/>
  <c r="M19" i="4"/>
  <c r="G19" i="4"/>
  <c r="F19" i="4"/>
  <c r="E19" i="4"/>
  <c r="D19" i="4"/>
  <c r="C19" i="4"/>
  <c r="M18" i="4"/>
  <c r="G18" i="4"/>
  <c r="F18" i="4"/>
  <c r="E18" i="4"/>
  <c r="D18" i="4"/>
  <c r="C18" i="4"/>
  <c r="M17" i="4"/>
  <c r="G17" i="4"/>
  <c r="F17" i="4"/>
  <c r="E17" i="4"/>
  <c r="D17" i="4"/>
  <c r="C17" i="4"/>
  <c r="M16" i="4"/>
  <c r="G16" i="4"/>
  <c r="F16" i="4"/>
  <c r="E16" i="4"/>
  <c r="D16" i="4"/>
  <c r="C16" i="4"/>
  <c r="M15" i="4"/>
  <c r="G15" i="4"/>
  <c r="F15" i="4"/>
  <c r="E15" i="4"/>
  <c r="D15" i="4"/>
  <c r="C15" i="4"/>
  <c r="M14" i="4"/>
  <c r="G14" i="4"/>
  <c r="F14" i="4"/>
  <c r="E14" i="4"/>
  <c r="D14" i="4"/>
  <c r="C14" i="4"/>
  <c r="M13" i="4"/>
  <c r="G13" i="4"/>
  <c r="F13" i="4"/>
  <c r="E13" i="4"/>
  <c r="D13" i="4"/>
  <c r="C13" i="4"/>
  <c r="M12" i="4"/>
  <c r="G12" i="4"/>
  <c r="F12" i="4"/>
  <c r="E12" i="4"/>
  <c r="D12" i="4"/>
  <c r="C12" i="4"/>
  <c r="M11" i="4"/>
  <c r="G11" i="4"/>
  <c r="F11" i="4"/>
  <c r="E11" i="4"/>
  <c r="D11" i="4"/>
  <c r="C11" i="4"/>
  <c r="M10" i="4"/>
  <c r="G10" i="4"/>
  <c r="F10" i="4"/>
  <c r="E10" i="4"/>
  <c r="D10" i="4"/>
  <c r="C10" i="4"/>
  <c r="M9" i="4"/>
  <c r="G9" i="4"/>
  <c r="F9" i="4"/>
  <c r="E9" i="4"/>
  <c r="D9" i="4"/>
  <c r="C9" i="4"/>
  <c r="M8" i="4"/>
  <c r="G8" i="4"/>
  <c r="F8" i="4"/>
  <c r="E8" i="4"/>
  <c r="D8" i="4"/>
  <c r="C8" i="4"/>
  <c r="M7" i="4"/>
  <c r="G7" i="4"/>
  <c r="F7" i="4"/>
  <c r="E7" i="4"/>
  <c r="D7" i="4"/>
  <c r="C7" i="4"/>
  <c r="M6" i="4"/>
  <c r="G6" i="4"/>
  <c r="F6" i="4"/>
  <c r="E6" i="4"/>
  <c r="D6" i="4"/>
  <c r="C6" i="4"/>
  <c r="M5" i="4"/>
  <c r="G5" i="4"/>
  <c r="F5" i="4"/>
  <c r="E5" i="4"/>
  <c r="D5" i="4"/>
  <c r="C5" i="4"/>
  <c r="N4" i="4"/>
  <c r="M4" i="4"/>
  <c r="G4" i="4"/>
  <c r="F4" i="4"/>
  <c r="E4" i="4"/>
  <c r="D4" i="4"/>
  <c r="C4" i="4"/>
  <c r="M3" i="4"/>
  <c r="G3" i="4"/>
  <c r="F3" i="4"/>
  <c r="E3" i="4"/>
  <c r="D3" i="4"/>
  <c r="C3" i="4"/>
  <c r="G84" i="3"/>
  <c r="F84" i="3"/>
  <c r="E84" i="3"/>
  <c r="D84" i="3"/>
  <c r="C84" i="3"/>
  <c r="G83" i="3"/>
  <c r="F83" i="3"/>
  <c r="E83" i="3"/>
  <c r="D83" i="3"/>
  <c r="C83" i="3"/>
  <c r="G82" i="3"/>
  <c r="F82" i="3"/>
  <c r="E82" i="3"/>
  <c r="D82" i="3"/>
  <c r="C82" i="3"/>
  <c r="G81" i="3"/>
  <c r="F81" i="3"/>
  <c r="E81" i="3"/>
  <c r="D81" i="3"/>
  <c r="C81" i="3"/>
  <c r="G80" i="3"/>
  <c r="F80" i="3"/>
  <c r="E80" i="3"/>
  <c r="D80" i="3"/>
  <c r="C80" i="3"/>
  <c r="G79" i="3"/>
  <c r="F79" i="3"/>
  <c r="E79" i="3"/>
  <c r="D79" i="3"/>
  <c r="C79" i="3"/>
  <c r="G78" i="3"/>
  <c r="F78" i="3"/>
  <c r="E78" i="3"/>
  <c r="D78" i="3"/>
  <c r="C78" i="3"/>
  <c r="G77" i="3"/>
  <c r="F77" i="3"/>
  <c r="E77" i="3"/>
  <c r="D77" i="3"/>
  <c r="C77" i="3"/>
  <c r="G76" i="3"/>
  <c r="F76" i="3"/>
  <c r="E76" i="3"/>
  <c r="D76" i="3"/>
  <c r="C76" i="3"/>
  <c r="G75" i="3"/>
  <c r="F75" i="3"/>
  <c r="E75" i="3"/>
  <c r="D75" i="3"/>
  <c r="C75" i="3"/>
  <c r="G74" i="3"/>
  <c r="F74" i="3"/>
  <c r="E74" i="3"/>
  <c r="D74" i="3"/>
  <c r="C74" i="3"/>
  <c r="G73" i="3"/>
  <c r="F73" i="3"/>
  <c r="E73" i="3"/>
  <c r="D73" i="3"/>
  <c r="C73" i="3"/>
  <c r="L72" i="3"/>
  <c r="G72" i="3"/>
  <c r="F72" i="3"/>
  <c r="E72" i="3"/>
  <c r="D72" i="3"/>
  <c r="C72" i="3"/>
  <c r="G71" i="3"/>
  <c r="F71" i="3"/>
  <c r="E71" i="3"/>
  <c r="D71" i="3"/>
  <c r="C71" i="3"/>
  <c r="G70" i="3"/>
  <c r="F70" i="3"/>
  <c r="E70" i="3"/>
  <c r="D70" i="3"/>
  <c r="C70" i="3"/>
  <c r="G69" i="3"/>
  <c r="F69" i="3"/>
  <c r="E69" i="3"/>
  <c r="D69" i="3"/>
  <c r="C69" i="3"/>
  <c r="G68" i="3"/>
  <c r="F68" i="3"/>
  <c r="E68" i="3"/>
  <c r="D68" i="3"/>
  <c r="C68" i="3"/>
  <c r="G67" i="3"/>
  <c r="F67" i="3"/>
  <c r="E67" i="3"/>
  <c r="D67" i="3"/>
  <c r="C67" i="3"/>
  <c r="G66" i="3"/>
  <c r="F66" i="3"/>
  <c r="E66" i="3"/>
  <c r="D66" i="3"/>
  <c r="C66" i="3"/>
  <c r="G65" i="3"/>
  <c r="F65" i="3"/>
  <c r="E65" i="3"/>
  <c r="D65" i="3"/>
  <c r="C65"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G58" i="3"/>
  <c r="F58" i="3"/>
  <c r="E58" i="3"/>
  <c r="D58" i="3"/>
  <c r="C58" i="3"/>
  <c r="G57" i="3"/>
  <c r="F57" i="3"/>
  <c r="E57" i="3"/>
  <c r="D57" i="3"/>
  <c r="C57" i="3"/>
  <c r="G56" i="3"/>
  <c r="F56" i="3"/>
  <c r="E56" i="3"/>
  <c r="D56" i="3"/>
  <c r="C56" i="3"/>
  <c r="G55" i="3"/>
  <c r="F55" i="3"/>
  <c r="E55" i="3"/>
  <c r="D55" i="3"/>
  <c r="C55" i="3"/>
  <c r="G54" i="3"/>
  <c r="F54" i="3"/>
  <c r="E54" i="3"/>
  <c r="D54" i="3"/>
  <c r="C54" i="3"/>
  <c r="G53" i="3"/>
  <c r="F53" i="3"/>
  <c r="E53" i="3"/>
  <c r="D53" i="3"/>
  <c r="C53" i="3"/>
  <c r="G52" i="3"/>
  <c r="F52" i="3"/>
  <c r="E52" i="3"/>
  <c r="D52" i="3"/>
  <c r="C52" i="3"/>
  <c r="G51" i="3"/>
  <c r="F51" i="3"/>
  <c r="E51" i="3"/>
  <c r="D51" i="3"/>
  <c r="C51" i="3"/>
  <c r="G50" i="3"/>
  <c r="F50" i="3"/>
  <c r="E50" i="3"/>
  <c r="D50" i="3"/>
  <c r="C50" i="3"/>
  <c r="L49" i="3"/>
  <c r="G49" i="3"/>
  <c r="F49" i="3"/>
  <c r="E49" i="3"/>
  <c r="D49" i="3"/>
  <c r="C49" i="3"/>
  <c r="G48" i="3"/>
  <c r="F48" i="3"/>
  <c r="E48" i="3"/>
  <c r="D48" i="3"/>
  <c r="C48" i="3"/>
  <c r="G47" i="3"/>
  <c r="F47" i="3"/>
  <c r="E47" i="3"/>
  <c r="D47" i="3"/>
  <c r="C47" i="3"/>
  <c r="G46" i="3"/>
  <c r="F46" i="3"/>
  <c r="E46" i="3"/>
  <c r="D46" i="3"/>
  <c r="C46" i="3"/>
  <c r="G45" i="3"/>
  <c r="F45" i="3"/>
  <c r="E45" i="3"/>
  <c r="D45" i="3"/>
  <c r="C45" i="3"/>
  <c r="G44" i="3"/>
  <c r="F44" i="3"/>
  <c r="E44" i="3"/>
  <c r="D44" i="3"/>
  <c r="C44" i="3"/>
  <c r="G43" i="3"/>
  <c r="F43" i="3"/>
  <c r="E43" i="3"/>
  <c r="D43" i="3"/>
  <c r="C43" i="3"/>
  <c r="G42" i="3"/>
  <c r="F42" i="3"/>
  <c r="E42" i="3"/>
  <c r="D42" i="3"/>
  <c r="C42" i="3"/>
  <c r="G41" i="3"/>
  <c r="F41" i="3"/>
  <c r="E41" i="3"/>
  <c r="D41" i="3"/>
  <c r="C41" i="3"/>
  <c r="G40" i="3"/>
  <c r="F40" i="3"/>
  <c r="E40" i="3"/>
  <c r="D40" i="3"/>
  <c r="C40" i="3"/>
  <c r="G39" i="3"/>
  <c r="F39" i="3"/>
  <c r="E39" i="3"/>
  <c r="D39" i="3"/>
  <c r="C39" i="3"/>
  <c r="G38" i="3"/>
  <c r="F38" i="3"/>
  <c r="E38" i="3"/>
  <c r="D38" i="3"/>
  <c r="C38" i="3"/>
  <c r="G37" i="3"/>
  <c r="F37" i="3"/>
  <c r="E37" i="3"/>
  <c r="D37" i="3"/>
  <c r="C37" i="3"/>
  <c r="G36" i="3"/>
  <c r="F36" i="3"/>
  <c r="E36" i="3"/>
  <c r="D36" i="3"/>
  <c r="C36" i="3"/>
  <c r="G35" i="3"/>
  <c r="F35" i="3"/>
  <c r="E35" i="3"/>
  <c r="D35" i="3"/>
  <c r="C35" i="3"/>
  <c r="G34" i="3"/>
  <c r="F34" i="3"/>
  <c r="E34" i="3"/>
  <c r="D34" i="3"/>
  <c r="C34" i="3"/>
  <c r="G33" i="3"/>
  <c r="F33" i="3"/>
  <c r="E33" i="3"/>
  <c r="D33" i="3"/>
  <c r="C33" i="3"/>
  <c r="G32" i="3"/>
  <c r="F32" i="3"/>
  <c r="E32" i="3"/>
  <c r="D32" i="3"/>
  <c r="C32" i="3"/>
  <c r="G31" i="3"/>
  <c r="F31" i="3"/>
  <c r="E31" i="3"/>
  <c r="D31" i="3"/>
  <c r="C31" i="3"/>
  <c r="G30" i="3"/>
  <c r="F30" i="3"/>
  <c r="E30" i="3"/>
  <c r="D30" i="3"/>
  <c r="C30" i="3"/>
  <c r="G29" i="3"/>
  <c r="F29" i="3"/>
  <c r="E29" i="3"/>
  <c r="D29" i="3"/>
  <c r="C29" i="3"/>
  <c r="G28" i="3"/>
  <c r="F28" i="3"/>
  <c r="E28" i="3"/>
  <c r="D28" i="3"/>
  <c r="C28" i="3"/>
  <c r="G27" i="3"/>
  <c r="F27" i="3"/>
  <c r="E27" i="3"/>
  <c r="D27" i="3"/>
  <c r="C27" i="3"/>
  <c r="L26" i="3"/>
  <c r="G26" i="3"/>
  <c r="F26" i="3"/>
  <c r="E26" i="3"/>
  <c r="D26" i="3"/>
  <c r="C26" i="3"/>
  <c r="G25" i="3"/>
  <c r="F25" i="3"/>
  <c r="E25" i="3"/>
  <c r="D25" i="3"/>
  <c r="C25" i="3"/>
  <c r="G24" i="3"/>
  <c r="F24" i="3"/>
  <c r="E24" i="3"/>
  <c r="D24" i="3"/>
  <c r="C24" i="3"/>
  <c r="G23" i="3"/>
  <c r="F23" i="3"/>
  <c r="E23" i="3"/>
  <c r="D23" i="3"/>
  <c r="C23" i="3"/>
  <c r="G22" i="3"/>
  <c r="F22" i="3"/>
  <c r="E22" i="3"/>
  <c r="D22" i="3"/>
  <c r="C22" i="3"/>
  <c r="G21" i="3"/>
  <c r="F21" i="3"/>
  <c r="E21" i="3"/>
  <c r="D21" i="3"/>
  <c r="C21" i="3"/>
  <c r="G20" i="3"/>
  <c r="F20" i="3"/>
  <c r="E20" i="3"/>
  <c r="D20" i="3"/>
  <c r="C20" i="3"/>
  <c r="G19" i="3"/>
  <c r="F19" i="3"/>
  <c r="E19" i="3"/>
  <c r="D19" i="3"/>
  <c r="C19" i="3"/>
  <c r="G18" i="3"/>
  <c r="F18" i="3"/>
  <c r="E18" i="3"/>
  <c r="D18" i="3"/>
  <c r="C18" i="3"/>
  <c r="G17" i="3"/>
  <c r="F17" i="3"/>
  <c r="E17" i="3"/>
  <c r="D17" i="3"/>
  <c r="C17" i="3"/>
  <c r="G16" i="3"/>
  <c r="F16" i="3"/>
  <c r="E16" i="3"/>
  <c r="D16" i="3"/>
  <c r="C16" i="3"/>
  <c r="G15" i="3"/>
  <c r="F15" i="3"/>
  <c r="E15" i="3"/>
  <c r="D15" i="3"/>
  <c r="C15" i="3"/>
  <c r="G14" i="3"/>
  <c r="F14" i="3"/>
  <c r="E14" i="3"/>
  <c r="D14" i="3"/>
  <c r="C14" i="3"/>
  <c r="G13" i="3"/>
  <c r="F13" i="3"/>
  <c r="E13" i="3"/>
  <c r="D13" i="3"/>
  <c r="C13" i="3"/>
  <c r="G12" i="3"/>
  <c r="F12" i="3"/>
  <c r="E12" i="3"/>
  <c r="D12" i="3"/>
  <c r="C12"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G5" i="3"/>
  <c r="F5" i="3"/>
  <c r="E5" i="3"/>
  <c r="D5" i="3"/>
  <c r="C5" i="3"/>
  <c r="G4" i="3"/>
  <c r="F4" i="3"/>
  <c r="E4" i="3"/>
  <c r="D4" i="3"/>
  <c r="C4" i="3"/>
  <c r="G3" i="3"/>
  <c r="F3" i="3"/>
  <c r="E3" i="3"/>
  <c r="D3" i="3"/>
  <c r="C3" i="3"/>
  <c r="E41" i="5" l="1"/>
  <c r="D41" i="5"/>
  <c r="C41" i="5"/>
  <c r="B41" i="5"/>
  <c r="E40" i="5"/>
  <c r="D40" i="5"/>
  <c r="C40" i="5"/>
  <c r="B40" i="5"/>
  <c r="E39" i="5"/>
  <c r="D39" i="5"/>
  <c r="C39" i="5"/>
  <c r="B39" i="5"/>
  <c r="E38" i="5"/>
  <c r="D38" i="5"/>
  <c r="C38" i="5"/>
  <c r="B38" i="5"/>
  <c r="E37" i="5"/>
  <c r="D6" i="5"/>
  <c r="C6" i="5"/>
  <c r="B6" i="5"/>
  <c r="E5" i="5"/>
  <c r="D5" i="5"/>
  <c r="C5" i="5"/>
  <c r="B5" i="5"/>
  <c r="H71" i="4"/>
  <c r="N70" i="4"/>
  <c r="I70" i="4"/>
  <c r="H70" i="4"/>
  <c r="N69" i="4"/>
  <c r="I69" i="4"/>
  <c r="H69" i="4"/>
  <c r="N68" i="4"/>
  <c r="I68" i="4"/>
  <c r="H68" i="4"/>
  <c r="N67" i="4"/>
  <c r="I67" i="4"/>
  <c r="H67" i="4"/>
  <c r="N66" i="4"/>
  <c r="I66" i="4"/>
  <c r="H66" i="4"/>
  <c r="N65" i="4"/>
  <c r="I65" i="4"/>
  <c r="H65" i="4"/>
  <c r="N64" i="4"/>
  <c r="I64" i="4"/>
  <c r="H64" i="4"/>
  <c r="N63" i="4"/>
  <c r="I63" i="4"/>
  <c r="H63" i="4"/>
  <c r="N62" i="4"/>
  <c r="I62" i="4"/>
  <c r="H62" i="4"/>
  <c r="N61" i="4"/>
  <c r="I61" i="4"/>
  <c r="H61" i="4"/>
  <c r="N60" i="4"/>
  <c r="I60" i="4"/>
  <c r="H60" i="4"/>
  <c r="N59" i="4"/>
  <c r="I59" i="4"/>
  <c r="H59" i="4"/>
  <c r="N58" i="4"/>
  <c r="I58" i="4"/>
  <c r="H58" i="4"/>
  <c r="N57" i="4"/>
  <c r="I57" i="4"/>
  <c r="H57" i="4"/>
  <c r="N56" i="4"/>
  <c r="N52" i="4"/>
  <c r="I52" i="4"/>
  <c r="H52" i="4"/>
  <c r="I46" i="4"/>
  <c r="N45" i="4"/>
  <c r="I45" i="4"/>
  <c r="I44" i="4"/>
  <c r="H44" i="4"/>
  <c r="N43" i="4"/>
  <c r="I43" i="4"/>
  <c r="H43" i="4"/>
  <c r="N42" i="4"/>
  <c r="N41" i="4"/>
  <c r="H41" i="4"/>
  <c r="N5" i="4"/>
  <c r="I5" i="4"/>
  <c r="H5" i="4"/>
  <c r="L83" i="3"/>
  <c r="L80" i="3"/>
  <c r="L79" i="3"/>
  <c r="L73" i="3"/>
  <c r="E28" i="5"/>
  <c r="N55" i="4"/>
  <c r="I55" i="4"/>
  <c r="H55" i="4"/>
  <c r="N54" i="4"/>
  <c r="I54" i="4"/>
  <c r="H54" i="4"/>
  <c r="N53" i="4"/>
  <c r="I53" i="4"/>
  <c r="H53" i="4"/>
  <c r="N51" i="4"/>
  <c r="I51" i="4"/>
  <c r="H51" i="4"/>
  <c r="N50" i="4"/>
  <c r="I50" i="4"/>
  <c r="H50" i="4"/>
  <c r="N49" i="4"/>
  <c r="I49" i="4"/>
  <c r="H49" i="4"/>
  <c r="N48" i="4"/>
  <c r="I48" i="4"/>
  <c r="H48" i="4"/>
  <c r="N47" i="4"/>
  <c r="I47" i="4"/>
  <c r="H47" i="4"/>
  <c r="N46" i="4"/>
  <c r="H46" i="4"/>
  <c r="H45" i="4"/>
  <c r="N44" i="4"/>
  <c r="I42" i="4"/>
  <c r="H42" i="4"/>
  <c r="I41" i="4"/>
  <c r="N6" i="4"/>
  <c r="I6" i="4"/>
  <c r="H6" i="4"/>
  <c r="I4" i="4"/>
  <c r="H4" i="4"/>
  <c r="N3" i="4"/>
  <c r="H10" i="5" s="1"/>
  <c r="I3" i="4"/>
  <c r="H3" i="4"/>
  <c r="L84" i="3"/>
  <c r="L82" i="3"/>
  <c r="L81" i="3"/>
  <c r="L78" i="3"/>
  <c r="L77" i="3"/>
  <c r="L76" i="3"/>
  <c r="L74" i="3"/>
  <c r="H84" i="4"/>
  <c r="I83" i="4"/>
  <c r="I82" i="4"/>
  <c r="H82" i="4"/>
  <c r="N81" i="4"/>
  <c r="H81" i="4"/>
  <c r="H80" i="4"/>
  <c r="N79" i="4"/>
  <c r="H79" i="4"/>
  <c r="N78" i="4"/>
  <c r="N77" i="4"/>
  <c r="I76" i="4"/>
  <c r="H76" i="4"/>
  <c r="I75" i="4"/>
  <c r="H75" i="4"/>
  <c r="I74" i="4"/>
  <c r="I73" i="4"/>
  <c r="I72" i="4"/>
  <c r="I40" i="4"/>
  <c r="H40" i="4"/>
  <c r="N39" i="4"/>
  <c r="I39" i="4"/>
  <c r="H39" i="4"/>
  <c r="N38" i="4"/>
  <c r="I38" i="4"/>
  <c r="H38" i="4"/>
  <c r="N37" i="4"/>
  <c r="I37" i="4"/>
  <c r="H37" i="4"/>
  <c r="N36" i="4"/>
  <c r="I36" i="4"/>
  <c r="H36" i="4"/>
  <c r="N35" i="4"/>
  <c r="I35" i="4"/>
  <c r="H35" i="4"/>
  <c r="N34" i="4"/>
  <c r="I34" i="4"/>
  <c r="H34" i="4"/>
  <c r="N33" i="4"/>
  <c r="I33" i="4"/>
  <c r="H33" i="4"/>
  <c r="N32" i="4"/>
  <c r="I32" i="4"/>
  <c r="H32" i="4"/>
  <c r="N31" i="4"/>
  <c r="I31" i="4"/>
  <c r="H31" i="4"/>
  <c r="N30" i="4"/>
  <c r="I30" i="4"/>
  <c r="H30" i="4"/>
  <c r="N29" i="4"/>
  <c r="I29" i="4"/>
  <c r="H29" i="4"/>
  <c r="N28" i="4"/>
  <c r="I28" i="4"/>
  <c r="H28" i="4"/>
  <c r="N27" i="4"/>
  <c r="I27" i="4"/>
  <c r="H27" i="4"/>
  <c r="N26" i="4"/>
  <c r="I26" i="4"/>
  <c r="H26" i="4"/>
  <c r="N25" i="4"/>
  <c r="I11" i="4"/>
  <c r="N10" i="4"/>
  <c r="I10" i="4"/>
  <c r="H10" i="4"/>
  <c r="H7" i="4"/>
  <c r="L75" i="3"/>
  <c r="N24" i="4"/>
  <c r="I24" i="4"/>
  <c r="H24" i="4"/>
  <c r="N23" i="4"/>
  <c r="I23" i="4"/>
  <c r="H23" i="4"/>
  <c r="N22" i="4"/>
  <c r="I22" i="4"/>
  <c r="H22" i="4"/>
  <c r="N21" i="4"/>
  <c r="I21" i="4"/>
  <c r="H21" i="4"/>
  <c r="N20" i="4"/>
  <c r="I20" i="4"/>
  <c r="H20" i="4"/>
  <c r="N19" i="4"/>
  <c r="I19" i="4"/>
  <c r="H19" i="4"/>
  <c r="N18" i="4"/>
  <c r="I18" i="4"/>
  <c r="H18" i="4"/>
  <c r="N17" i="4"/>
  <c r="I17" i="4"/>
  <c r="H17" i="4"/>
  <c r="N16" i="4"/>
  <c r="I16" i="4"/>
  <c r="H16" i="4"/>
  <c r="N15" i="4"/>
  <c r="I15" i="4"/>
  <c r="H15" i="4"/>
  <c r="N14" i="4"/>
  <c r="I14" i="4"/>
  <c r="H14" i="4"/>
  <c r="N13" i="4"/>
  <c r="I13" i="4"/>
  <c r="H13" i="4"/>
  <c r="N12" i="4"/>
  <c r="I12" i="4"/>
  <c r="H12" i="4"/>
  <c r="N11" i="4"/>
  <c r="H11" i="4"/>
  <c r="I7" i="4"/>
  <c r="N9" i="4"/>
  <c r="I9" i="4"/>
  <c r="H9" i="4"/>
  <c r="N8" i="4"/>
  <c r="I8" i="4"/>
  <c r="H8" i="4"/>
  <c r="N7" i="4"/>
  <c r="L71" i="3"/>
  <c r="L70" i="3"/>
  <c r="L69" i="3"/>
  <c r="L68" i="3"/>
  <c r="L67" i="3"/>
  <c r="L66" i="3"/>
  <c r="L65" i="3"/>
  <c r="L64" i="3"/>
  <c r="L63" i="3"/>
  <c r="L62" i="3"/>
  <c r="L61" i="3"/>
  <c r="L60" i="3"/>
  <c r="L59" i="3"/>
  <c r="L58" i="3"/>
  <c r="L57" i="3"/>
  <c r="L56" i="3"/>
  <c r="L55" i="3"/>
  <c r="L54" i="3"/>
  <c r="L53" i="3"/>
  <c r="L52" i="3"/>
  <c r="L51" i="3"/>
  <c r="L50" i="3"/>
  <c r="L48" i="3"/>
  <c r="L47" i="3"/>
  <c r="L46" i="3"/>
  <c r="L45" i="3"/>
  <c r="L44" i="3"/>
  <c r="L43" i="3"/>
  <c r="L42" i="3"/>
  <c r="L41" i="3"/>
  <c r="L40" i="3"/>
  <c r="L39" i="3"/>
  <c r="L38" i="3"/>
  <c r="L37" i="3"/>
  <c r="L36" i="3"/>
  <c r="L35" i="3"/>
  <c r="L34" i="3"/>
  <c r="L33" i="3"/>
  <c r="L32" i="3"/>
  <c r="L31" i="3"/>
  <c r="L30" i="3"/>
  <c r="L29" i="3"/>
  <c r="L28" i="3"/>
  <c r="L27" i="3"/>
  <c r="L6" i="3"/>
  <c r="L4" i="3"/>
  <c r="C37" i="5"/>
  <c r="E36" i="5"/>
  <c r="N84" i="4"/>
  <c r="I84" i="4"/>
  <c r="N83" i="4"/>
  <c r="H83" i="4"/>
  <c r="N82" i="4"/>
  <c r="I81" i="4"/>
  <c r="N80" i="4"/>
  <c r="I80" i="4"/>
  <c r="I79" i="4"/>
  <c r="I78" i="4"/>
  <c r="H78" i="4"/>
  <c r="I77" i="4"/>
  <c r="H77" i="4"/>
  <c r="N76" i="4"/>
  <c r="N75" i="4"/>
  <c r="N74" i="4"/>
  <c r="H74" i="4"/>
  <c r="N73" i="4"/>
  <c r="H73" i="4"/>
  <c r="N72" i="4"/>
  <c r="H72" i="4"/>
  <c r="N71" i="4"/>
  <c r="L25" i="3"/>
  <c r="L24" i="3"/>
  <c r="L23" i="3"/>
  <c r="L22" i="3"/>
  <c r="L21" i="3"/>
  <c r="L20" i="3"/>
  <c r="L19" i="3"/>
  <c r="L18" i="3"/>
  <c r="L17" i="3"/>
  <c r="L16" i="3"/>
  <c r="L15" i="3"/>
  <c r="L14" i="3"/>
  <c r="L13" i="3"/>
  <c r="L12" i="3"/>
  <c r="L11" i="3"/>
  <c r="L10" i="3"/>
  <c r="L9" i="3"/>
  <c r="L8" i="3"/>
  <c r="L7" i="3"/>
  <c r="L5" i="3"/>
  <c r="L3" i="3"/>
  <c r="B37" i="5"/>
  <c r="D36" i="5"/>
  <c r="C28" i="5"/>
  <c r="E42" i="5" l="1"/>
  <c r="D42" i="5"/>
  <c r="C42" i="5"/>
  <c r="B42" i="5"/>
  <c r="B28" i="5"/>
  <c r="D28" i="5"/>
</calcChain>
</file>

<file path=xl/sharedStrings.xml><?xml version="1.0" encoding="utf-8"?>
<sst xmlns="http://schemas.openxmlformats.org/spreadsheetml/2006/main" count="236" uniqueCount="161">
  <si>
    <t>Consignment Tracker — Read Me</t>
  </si>
  <si>
    <t>What this is</t>
  </si>
  <si>
    <t>A spreadsheet for tracking product placed on consignment across multiple stores. Built originally for a community book distribution project across ~70 retailers; the architecture works for any product placed on consignment at 5-100 stores.</t>
  </si>
  <si>
    <t>Who it is for</t>
  </si>
  <si>
    <t>Five steps to run it on Monday morning</t>
  </si>
  <si>
    <t>1. Stores tab → list every store you will distribute to. Give each one a Store ID (STR-001, STR-002, …). Rename the two SKU columns (Variant A / Variant B) to match YOUR product line — e.g., "Original" / "Salted Caramel". You can add more variant columns if you have more SKUs.</t>
  </si>
  <si>
    <t>2. Commitments &amp; Agreements tab → for each store that agrees to carry your product, pick the store from the dropdown, log committed quantity per SKU, date committed, and whether the consignment agreement is signed. Paste the agreement file link in column M. The "Agreement File Name" column auto-suggests a naming convention.</t>
  </si>
  <si>
    <t>3. Consignment Tracker tab → as you deliver, log Delivered. As stores report sales, log Sold. As they return unsold units, log Returned. The Balance column calculates itself. The Reorder column flags ⚠ when balance drops low.</t>
  </si>
  <si>
    <t>4. Invoicing — when a store has sold units, fill in Invoice #, Invoice Date, and Invoice Status. The Summary tab will surface this.</t>
  </si>
  <si>
    <t>5. Summary tab → check this once a week. It shows you which stores are pending agreements, which are sitting on dead inventory, and which need reorders. NOTE: the pink cells in the Areas and Sales Rep columns are setup placeholders — once you have stores in the Stores tab, replace these with your actual area names and rep names to make the Summary roll-ups accurate.</t>
  </si>
  <si>
    <t>How the dropdowns work</t>
  </si>
  <si>
    <t>You never type the Store ID. The dropdown in column B is "Store Name – Area" and the ID rides along through INDEX/MATCH formulas in the other columns. This means a Store ID is always assigned but never gets in your way.</t>
  </si>
  <si>
    <t>Why Store IDs are not overkill</t>
  </si>
  <si>
    <t>Multiple stores often share names — in the original real-world version of this tracker, the store list had 5 locations of one bakery chain, 8 locations of a regional grocer, and 3 locations of a specialty retailer. Without IDs, agreement file names collide and lookups break. With IDs, every record is unambiguous — and you never have to type one.</t>
  </si>
  <si>
    <t>Two failure modes to watch</t>
  </si>
  <si>
    <t>1. You log shipments but never log sell-through. The tracker only works with both — sell-through is what turns the Reorder column from decorative to useful. Discipline yourself to update it monthly even if the store has not given you fresh numbers (call them).</t>
  </si>
  <si>
    <t>2. You trust a verbal "we sold a lot." Pin every sell-through update to a date and a unit count. Numbers, not vibes.</t>
  </si>
  <si>
    <t>Pink cells</t>
  </si>
  <si>
    <t>Pink cells are where you type. Everything else is formula-driven. Do not type into any cell that is not pink — you will overwrite a formula and the file will start lying to you.</t>
  </si>
  <si>
    <t>When to graduate to a real tool</t>
  </si>
  <si>
    <t>Store ID</t>
  </si>
  <si>
    <t>Area</t>
  </si>
  <si>
    <t>Store Name</t>
  </si>
  <si>
    <t>Dropdown Label</t>
  </si>
  <si>
    <t>Address</t>
  </si>
  <si>
    <t>Sales Rep</t>
  </si>
  <si>
    <t>Variant A (e.g., Original)</t>
  </si>
  <si>
    <t>Variant B (e.g., Cocoa)</t>
  </si>
  <si>
    <t>STR-001</t>
  </si>
  <si>
    <t>Area A</t>
  </si>
  <si>
    <t>Sample Bakery</t>
  </si>
  <si>
    <t>Sample Bakery – Area A</t>
  </si>
  <si>
    <t>101 Example St, Sample City, A1A 1A1</t>
  </si>
  <si>
    <t>Rep A</t>
  </si>
  <si>
    <t>X</t>
  </si>
  <si>
    <t>STR-002</t>
  </si>
  <si>
    <t>Area B</t>
  </si>
  <si>
    <t>Sample Bakery – Area B</t>
  </si>
  <si>
    <t>102 Example St, Sample City, A1A 1A2</t>
  </si>
  <si>
    <t>STR-003</t>
  </si>
  <si>
    <t>Sample Café</t>
  </si>
  <si>
    <t>Sample Café – Area A</t>
  </si>
  <si>
    <t>103 Example St, Sample City, A1A 1A3</t>
  </si>
  <si>
    <t>Rep B</t>
  </si>
  <si>
    <t>STR-004</t>
  </si>
  <si>
    <t>Area C</t>
  </si>
  <si>
    <t>Sample Café – Area C</t>
  </si>
  <si>
    <t>104 Example St, Sample City, A1A 1A4</t>
  </si>
  <si>
    <t>STR-005</t>
  </si>
  <si>
    <t>Sample Grocery</t>
  </si>
  <si>
    <t>Sample Grocery – Area B</t>
  </si>
  <si>
    <t>105 Example St, Sample City, A1A 1A5</t>
  </si>
  <si>
    <t>STR-006</t>
  </si>
  <si>
    <t>Area D</t>
  </si>
  <si>
    <t>Sample Boutique</t>
  </si>
  <si>
    <t>Sample Boutique – Area D</t>
  </si>
  <si>
    <t>106 Example St, Sample City, A1A 1A6</t>
  </si>
  <si>
    <t>Owner Direct</t>
  </si>
  <si>
    <t>STR-007</t>
  </si>
  <si>
    <t>Sample Deli</t>
  </si>
  <si>
    <t>Sample Deli – Area C</t>
  </si>
  <si>
    <t>107 Example St, Sample City, A1A 1A7</t>
  </si>
  <si>
    <t>STR-008</t>
  </si>
  <si>
    <t>Sample Bookstore</t>
  </si>
  <si>
    <t>Sample Bookstore – Area D</t>
  </si>
  <si>
    <t>108 Example St, Sample City, A1A 1A8</t>
  </si>
  <si>
    <t>STR-009</t>
  </si>
  <si>
    <t>Sample Restaurant</t>
  </si>
  <si>
    <t>Sample Restaurant – Area A</t>
  </si>
  <si>
    <t>109 Example St, Sample City, A1A 1A9</t>
  </si>
  <si>
    <t>STR-010</t>
  </si>
  <si>
    <t>Area E</t>
  </si>
  <si>
    <t>Sample Market</t>
  </si>
  <si>
    <t>Sample Market – Area E</t>
  </si>
  <si>
    <t>110 Example St, Sample City, A1A 1B1</t>
  </si>
  <si>
    <t>STORE LOOKUP (auto-filled)</t>
  </si>
  <si>
    <t>COMMITMENTS</t>
  </si>
  <si>
    <t>AGREEMENTS</t>
  </si>
  <si>
    <t>NOTES</t>
  </si>
  <si>
    <t>#</t>
  </si>
  <si>
    <t>Select Store  ▼</t>
  </si>
  <si>
    <t>Variant A Qty</t>
  </si>
  <si>
    <t>Variant B Qty</t>
  </si>
  <si>
    <t>Date Committed</t>
  </si>
  <si>
    <t>Agreement
Signed?</t>
  </si>
  <si>
    <t>Agreement File Name
(auto-suggested)</t>
  </si>
  <si>
    <t>Agreement Link
(paste URL/path)</t>
  </si>
  <si>
    <t>Notes</t>
  </si>
  <si>
    <t>2026-05-01</t>
  </si>
  <si>
    <t>Y</t>
  </si>
  <si>
    <t>2026-05-02</t>
  </si>
  <si>
    <t>2026-05-03</t>
  </si>
  <si>
    <t>2026-05-05</t>
  </si>
  <si>
    <t>2026-05-06</t>
  </si>
  <si>
    <t>Pending</t>
  </si>
  <si>
    <t>2026-05-08</t>
  </si>
  <si>
    <t>COMMITTED</t>
  </si>
  <si>
    <t>CONSIGNMENT MOVEMENT</t>
  </si>
  <si>
    <t>INVOICING</t>
  </si>
  <si>
    <t>Variant A
Committed</t>
  </si>
  <si>
    <t>Variant B
Committed</t>
  </si>
  <si>
    <t>Variant A
Delivered</t>
  </si>
  <si>
    <t>Variant A
Sold</t>
  </si>
  <si>
    <t>Variant A
Returned</t>
  </si>
  <si>
    <t>Variant A
Balance</t>
  </si>
  <si>
    <t>Reorder?</t>
  </si>
  <si>
    <t>Invoice #</t>
  </si>
  <si>
    <t>Invoice Date</t>
  </si>
  <si>
    <t>Invoice Status</t>
  </si>
  <si>
    <t>INV-2026-001</t>
  </si>
  <si>
    <t>2026-05-18</t>
  </si>
  <si>
    <t>Paid</t>
  </si>
  <si>
    <t>INV-2026-002</t>
  </si>
  <si>
    <t>Sent</t>
  </si>
  <si>
    <t>INV-2026-003</t>
  </si>
  <si>
    <t>2026-05-19</t>
  </si>
  <si>
    <t>BY AREA</t>
  </si>
  <si>
    <t>OVERALL STATUS</t>
  </si>
  <si>
    <t>Stores</t>
  </si>
  <si>
    <t>Agreements Signed</t>
  </si>
  <si>
    <t>Total Stores in Master</t>
  </si>
  <si>
    <t>Stores with Commitments</t>
  </si>
  <si>
    <t>Stores Pending Commitment</t>
  </si>
  <si>
    <t>Total Variant A Committed</t>
  </si>
  <si>
    <t>Total Variant B Committed</t>
  </si>
  <si>
    <t>Area F</t>
  </si>
  <si>
    <t>Agreements Pending</t>
  </si>
  <si>
    <t>Area G</t>
  </si>
  <si>
    <t>Agreements Outstanding</t>
  </si>
  <si>
    <t>Area H</t>
  </si>
  <si>
    <t>Stores Needing Reorder</t>
  </si>
  <si>
    <t>Area I</t>
  </si>
  <si>
    <t>Area J</t>
  </si>
  <si>
    <t>Area K</t>
  </si>
  <si>
    <t>Area L</t>
  </si>
  <si>
    <t>Area M</t>
  </si>
  <si>
    <t>Area N</t>
  </si>
  <si>
    <t>Area O</t>
  </si>
  <si>
    <t>Area P</t>
  </si>
  <si>
    <t>Area Q</t>
  </si>
  <si>
    <t>Area R</t>
  </si>
  <si>
    <t>Area S</t>
  </si>
  <si>
    <t>Area T</t>
  </si>
  <si>
    <t>Area U</t>
  </si>
  <si>
    <t>Area V</t>
  </si>
  <si>
    <t>Area W</t>
  </si>
  <si>
    <t>Area X</t>
  </si>
  <si>
    <t>Area Y</t>
  </si>
  <si>
    <t>TOTAL</t>
  </si>
  <si>
    <t>BY SALES REP</t>
  </si>
  <si>
    <t>Stores Assigned</t>
  </si>
  <si>
    <t>Rep C</t>
  </si>
  <si>
    <t>Rep D</t>
  </si>
  <si>
    <t>Rep E</t>
  </si>
  <si>
    <t>Rep F</t>
  </si>
  <si>
    <t>Rep G</t>
  </si>
  <si>
    <t>Rep H</t>
  </si>
  <si>
    <t>Rep I</t>
  </si>
  <si>
    <t>Rep J</t>
  </si>
  <si>
    <t>Operators placing physical product on consignment with multiple stores, pop-ups, or specialty retailers.</t>
  </si>
  <si>
    <t>Stay in the spreadsheet until you have run one or two replenishment cycles and the workflow is stable. Then move to Airtable or Notion (even your own app built with AI) for shared editing, automated reminders, and views. Do NOT start with a tool — you do not know your data model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</si>
</sst>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Poppins"/>
      <family val="2"/>
      <charset val="1"/>
    </font>
    <font>
      <b/>
      <sz val="9"/>
      <color rgb="FFFFFFFF"/>
      <name val="Poppins"/>
      <family val="2"/>
    </font>
    <font>
      <sz val="10"/>
      <color rgb="FF000000"/>
      <name val="Poppins"/>
      <family val="2"/>
    </font>
    <font>
      <sz val="9"/>
      <color rgb="FF888888"/>
      <name val="Poppins"/>
      <family val="2"/>
    </font>
    <font>
      <b/>
      <sz val="10"/>
      <color rgb="FF000000"/>
      <name val="Poppins"/>
      <family val="2"/>
    </font>
    <font>
      <sz val="10"/>
      <color rgb="FF390F21"/>
      <name val="Poppins"/>
      <family val="2"/>
    </font>
    <font>
      <sz val="9"/>
      <color rgb="FF390F21"/>
      <name val="Poppins"/>
      <family val="2"/>
    </font>
    <font>
      <sz val="9"/>
      <color rgb="FFB82E5F"/>
      <name val="Poppins"/>
      <family val="2"/>
    </font>
    <font>
      <sz val="10"/>
      <color rgb="FFB82E5F"/>
      <name val="Poppins"/>
      <family val="2"/>
    </font>
    <font>
      <b/>
      <sz val="10"/>
      <color rgb="FFB82E5F"/>
      <name val="Poppins"/>
      <family val="2"/>
    </font>
    <font>
      <b/>
      <sz val="12"/>
      <color rgb="FFFFFFFF"/>
      <name val="Poppins"/>
      <family val="2"/>
    </font>
    <font>
      <b/>
      <sz val="10"/>
      <color rgb="FF390F21"/>
      <name val="Poppins"/>
      <family val="2"/>
    </font>
    <font>
      <b/>
      <sz val="16"/>
      <name val="Poppins"/>
    </font>
    <font>
      <b/>
      <sz val="12"/>
      <name val="Poppins"/>
    </font>
    <font>
      <sz val="11"/>
      <name val="Poppins"/>
    </font>
  </fonts>
  <fills count="17">
    <fill>
      <patternFill patternType="none"/>
    </fill>
    <fill>
      <patternFill patternType="gray125"/>
    </fill>
    <fill>
      <patternFill patternType="solid">
        <fgColor rgb="FF390F21"/>
        <bgColor rgb="FF390F21"/>
      </patternFill>
    </fill>
    <fill>
      <patternFill patternType="solid">
        <fgColor rgb="FFFFFFFF"/>
        <bgColor rgb="FFFFB4CB"/>
      </patternFill>
    </fill>
    <fill>
      <patternFill patternType="solid">
        <fgColor rgb="FFF7D3DF"/>
        <bgColor rgb="FFF7D3DF"/>
      </patternFill>
    </fill>
    <fill>
      <patternFill patternType="solid">
        <fgColor rgb="FF390F21"/>
        <bgColor rgb="FF390F21"/>
      </patternFill>
    </fill>
    <fill>
      <patternFill patternType="solid">
        <fgColor rgb="FFB82E5F"/>
        <bgColor rgb="FF390F21"/>
      </patternFill>
    </fill>
    <fill>
      <patternFill patternType="solid">
        <fgColor rgb="FFB82E5F"/>
        <bgColor rgb="FFB82E5F"/>
      </patternFill>
    </fill>
    <fill>
      <patternFill patternType="solid">
        <fgColor rgb="FF390F21"/>
        <bgColor rgb="FF4A4A4A"/>
      </patternFill>
    </fill>
    <fill>
      <patternFill patternType="solid">
        <fgColor rgb="FFFFB4CB"/>
        <bgColor rgb="FFFFB4CB"/>
      </patternFill>
    </fill>
    <fill>
      <patternFill patternType="solid">
        <fgColor rgb="FFFBC3A9"/>
        <bgColor rgb="FFF7D3DF"/>
      </patternFill>
    </fill>
    <fill>
      <patternFill patternType="solid">
        <fgColor rgb="FFFBC3A9"/>
        <bgColor rgb="FFFFB4CB"/>
      </patternFill>
    </fill>
    <fill>
      <patternFill patternType="solid">
        <fgColor rgb="FFB82E5F"/>
        <bgColor rgb="FFB82E5F"/>
      </patternFill>
    </fill>
    <fill>
      <patternFill patternType="solid">
        <fgColor rgb="FF390F21"/>
        <bgColor rgb="FF4A4A4A"/>
      </patternFill>
    </fill>
    <fill>
      <patternFill patternType="solid">
        <fgColor rgb="FFF7D3DF"/>
        <bgColor rgb="FFF7D3DF"/>
      </patternFill>
    </fill>
    <fill>
      <patternFill patternType="solid">
        <fgColor rgb="FFFBC3A9"/>
        <bgColor rgb="FFFFB4CB"/>
      </patternFill>
    </fill>
    <fill>
      <patternFill patternType="solid">
        <fgColor rgb="FF4A4A4A"/>
        <bgColor rgb="FF390F21"/>
      </patternFill>
    </fill>
  </fills>
  <borders count="4">
    <border>
      <left/>
      <right/>
      <top/>
      <bottom/>
      <diagonal/>
    </border>
    <border>
      <left style="thin">
        <color rgb="FFF7D3DF"/>
      </left>
      <right style="thin">
        <color rgb="FFF7D3DF"/>
      </right>
      <top style="thin">
        <color rgb="FFF7D3DF"/>
      </top>
      <bottom style="thin">
        <color rgb="FFF7D3DF"/>
      </bottom>
      <diagonal/>
    </border>
    <border>
      <left/>
      <right/>
      <top style="thin">
        <color rgb="FFF7D3DF"/>
      </top>
      <bottom style="thin">
        <color rgb="FFF7D3DF"/>
      </bottom>
      <diagonal/>
    </border>
    <border>
      <left/>
      <right style="thin">
        <color rgb="FFF7D3DF"/>
      </right>
      <top style="thin">
        <color rgb="FFF7D3DF"/>
      </top>
      <bottom style="thin">
        <color rgb="FFF7D3DF"/>
      </bottom>
      <diagonal/>
    </border>
  </borders>
  <cellStyleXfs count="1">
    <xf numFmtId="0" fontId="0" fillId="0" borderId="0"/>
  </cellStyleXfs>
  <cellXfs count="48">
    <xf numFmtId="0" fontId="0" fillId="0" borderId="0" xfId="0"/>
    <xf numFmtId="0" fontId="1"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3" fontId="2" fillId="9"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7" fillId="11" borderId="1" xfId="0" applyFont="1" applyFill="1" applyBorder="1" applyAlignment="1">
      <alignment horizontal="left" vertical="center" wrapText="1"/>
    </xf>
    <xf numFmtId="3" fontId="8" fillId="3" borderId="1" xfId="0" applyNumberFormat="1" applyFont="1" applyFill="1" applyBorder="1" applyAlignment="1">
      <alignment horizontal="center" vertical="center" wrapText="1"/>
    </xf>
    <xf numFmtId="3" fontId="9"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164" fontId="2" fillId="14" borderId="1"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wrapText="1"/>
    </xf>
    <xf numFmtId="0" fontId="4" fillId="4"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3" fontId="1" fillId="16" borderId="1" xfId="0" applyNumberFormat="1" applyFont="1" applyFill="1" applyBorder="1" applyAlignment="1">
      <alignment horizontal="center" vertical="center" wrapText="1"/>
    </xf>
    <xf numFmtId="0" fontId="13" fillId="0" borderId="0" xfId="0" applyFont="1" applyAlignment="1">
      <alignment vertical="top" wrapText="1"/>
    </xf>
    <xf numFmtId="0" fontId="14" fillId="0" borderId="0" xfId="0" applyFont="1" applyAlignment="1">
      <alignment vertical="top" wrapText="1"/>
    </xf>
    <xf numFmtId="0" fontId="12" fillId="0" borderId="0" xfId="0" applyFont="1"/>
    <xf numFmtId="0" fontId="0" fillId="0" borderId="0" xfId="0"/>
    <xf numFmtId="0" fontId="1" fillId="6" borderId="1" xfId="0" applyFont="1" applyFill="1" applyBorder="1" applyAlignment="1">
      <alignment horizontal="center" vertical="center" wrapText="1"/>
    </xf>
    <xf numFmtId="0" fontId="0" fillId="0" borderId="2" xfId="0" applyBorder="1"/>
    <xf numFmtId="0" fontId="0" fillId="0" borderId="3" xfId="0" applyBorder="1"/>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B4CB"/>
      <rgbColor rgb="FFFF00FF"/>
      <rgbColor rgb="FF00FFFF"/>
      <rgbColor rgb="FF800000"/>
      <rgbColor rgb="FFB82E5F"/>
      <rgbColor rgb="FF000080"/>
      <rgbColor rgb="FFB82E5F"/>
      <rgbColor rgb="FF800080"/>
      <rgbColor rgb="FF008080"/>
      <rgbColor rgb="FFF7D3DF"/>
      <rgbColor rgb="FF888888"/>
      <rgbColor rgb="FF9999FF"/>
      <rgbColor rgb="FF993366"/>
      <rgbColor rgb="FFFFB4CB"/>
      <rgbColor rgb="FFF7D3DF"/>
      <rgbColor rgb="FF660066"/>
      <rgbColor rgb="FFFF8080"/>
      <rgbColor rgb="FFB82E5F"/>
      <rgbColor rgb="FFF7D3DF"/>
      <rgbColor rgb="FF000080"/>
      <rgbColor rgb="FFFF00FF"/>
      <rgbColor rgb="FFF7D3DF"/>
      <rgbColor rgb="FF00FFFF"/>
      <rgbColor rgb="FF800080"/>
      <rgbColor rgb="FF800000"/>
      <rgbColor rgb="FF008080"/>
      <rgbColor rgb="FF0000FF"/>
      <rgbColor rgb="FF00CCFF"/>
      <rgbColor rgb="FFF7D3DF"/>
      <rgbColor rgb="FFFBC3A9"/>
      <rgbColor rgb="FFFBC3A9"/>
      <rgbColor rgb="FFF7D3DF"/>
      <rgbColor rgb="FFFBC3A9"/>
      <rgbColor rgb="FFF7D3DF"/>
      <rgbColor rgb="FFFFB4CB"/>
      <rgbColor rgb="FF3366FF"/>
      <rgbColor rgb="FF33CCCC"/>
      <rgbColor rgb="FF99CC00"/>
      <rgbColor rgb="FFFFCC00"/>
      <rgbColor rgb="FFFF9900"/>
      <rgbColor rgb="FFFF6600"/>
      <rgbColor rgb="FF390F21"/>
      <rgbColor rgb="FF969696"/>
      <rgbColor rgb="FF390F21"/>
      <rgbColor rgb="FF339966"/>
      <rgbColor rgb="FF003300"/>
      <rgbColor rgb="FF4A4A4A"/>
      <rgbColor rgb="FF390F21"/>
      <rgbColor rgb="FF993366"/>
      <rgbColor rgb="FF333399"/>
      <rgbColor rgb="FF390F2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2E5F"/>
  </sheetPr>
  <dimension ref="A1:F30"/>
  <sheetViews>
    <sheetView tabSelected="1" workbookViewId="0">
      <selection activeCell="A24" sqref="A24"/>
    </sheetView>
  </sheetViews>
  <sheetFormatPr baseColWidth="10" defaultColWidth="8.7109375" defaultRowHeight="16" x14ac:dyDescent="0.2"/>
  <cols>
    <col min="1" max="1" width="110" customWidth="1"/>
  </cols>
  <sheetData>
    <row r="1" spans="1:6" ht="28" customHeight="1" x14ac:dyDescent="0.3">
      <c r="A1" s="38" t="s">
        <v>0</v>
      </c>
      <c r="B1" s="39"/>
      <c r="C1" s="39"/>
      <c r="D1" s="39"/>
      <c r="E1" s="39"/>
      <c r="F1" s="39"/>
    </row>
    <row r="3" spans="1:6" ht="18" customHeight="1" x14ac:dyDescent="0.2">
      <c r="A3" s="36" t="s">
        <v>1</v>
      </c>
    </row>
    <row r="4" spans="1:6" ht="32" customHeight="1" x14ac:dyDescent="0.2">
      <c r="A4" s="37" t="s">
        <v>2</v>
      </c>
    </row>
    <row r="6" spans="1:6" ht="32" customHeight="1" x14ac:dyDescent="0.2">
      <c r="A6" s="36" t="s">
        <v>3</v>
      </c>
    </row>
    <row r="7" spans="1:6" ht="32" customHeight="1" x14ac:dyDescent="0.2">
      <c r="A7" s="37" t="s">
        <v>159</v>
      </c>
    </row>
    <row r="9" spans="1:6" ht="32" customHeight="1" x14ac:dyDescent="0.2">
      <c r="A9" s="36" t="s">
        <v>4</v>
      </c>
    </row>
    <row r="10" spans="1:6" ht="32" customHeight="1" x14ac:dyDescent="0.2">
      <c r="A10" s="37" t="s">
        <v>5</v>
      </c>
    </row>
    <row r="11" spans="1:6" ht="32" customHeight="1" x14ac:dyDescent="0.2">
      <c r="A11" s="37" t="s">
        <v>6</v>
      </c>
    </row>
    <row r="12" spans="1:6" ht="32" customHeight="1" x14ac:dyDescent="0.2">
      <c r="A12" s="37" t="s">
        <v>7</v>
      </c>
    </row>
    <row r="13" spans="1:6" ht="32" customHeight="1" x14ac:dyDescent="0.2">
      <c r="A13" s="37" t="s">
        <v>8</v>
      </c>
    </row>
    <row r="14" spans="1:6" ht="32" customHeight="1" x14ac:dyDescent="0.2">
      <c r="A14" s="37" t="s">
        <v>9</v>
      </c>
    </row>
    <row r="16" spans="1:6" ht="32" customHeight="1" x14ac:dyDescent="0.2">
      <c r="A16" s="36" t="s">
        <v>10</v>
      </c>
    </row>
    <row r="17" spans="1:1" ht="32" customHeight="1" x14ac:dyDescent="0.2">
      <c r="A17" s="37" t="s">
        <v>11</v>
      </c>
    </row>
    <row r="19" spans="1:1" ht="32" customHeight="1" x14ac:dyDescent="0.2">
      <c r="A19" s="36" t="s">
        <v>12</v>
      </c>
    </row>
    <row r="20" spans="1:1" ht="32" customHeight="1" x14ac:dyDescent="0.2">
      <c r="A20" s="37" t="s">
        <v>13</v>
      </c>
    </row>
    <row r="22" spans="1:1" ht="32" customHeight="1" x14ac:dyDescent="0.2">
      <c r="A22" s="36" t="s">
        <v>14</v>
      </c>
    </row>
    <row r="23" spans="1:1" ht="32" customHeight="1" x14ac:dyDescent="0.2">
      <c r="A23" s="37" t="s">
        <v>15</v>
      </c>
    </row>
    <row r="24" spans="1:1" ht="32" customHeight="1" x14ac:dyDescent="0.2">
      <c r="A24" s="37" t="s">
        <v>16</v>
      </c>
    </row>
    <row r="26" spans="1:1" ht="32" customHeight="1" x14ac:dyDescent="0.2">
      <c r="A26" s="36" t="s">
        <v>17</v>
      </c>
    </row>
    <row r="27" spans="1:1" ht="32" customHeight="1" x14ac:dyDescent="0.2">
      <c r="A27" s="37" t="s">
        <v>18</v>
      </c>
    </row>
    <row r="29" spans="1:1" ht="32" customHeight="1" x14ac:dyDescent="0.2">
      <c r="A29" s="36" t="s">
        <v>19</v>
      </c>
    </row>
    <row r="30" spans="1:1" ht="56" customHeight="1" x14ac:dyDescent="0.2">
      <c r="A30" s="37" t="s">
        <v>160</v>
      </c>
    </row>
  </sheetData>
  <mergeCells count="1">
    <mergeCell ref="A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82E5F"/>
  </sheetPr>
  <dimension ref="A1:H67"/>
  <sheetViews>
    <sheetView showGridLines="0" zoomScaleNormal="100" workbookViewId="0">
      <pane ySplit="1" topLeftCell="A2" activePane="bottomLeft" state="frozen"/>
      <selection sqref="A1:F1"/>
      <selection pane="bottomLeft" activeCell="B5" sqref="B5"/>
    </sheetView>
  </sheetViews>
  <sheetFormatPr baseColWidth="10" defaultColWidth="8.7109375" defaultRowHeight="16" x14ac:dyDescent="0.2"/>
  <cols>
    <col min="1" max="1" width="10" customWidth="1"/>
    <col min="2" max="2" width="16" customWidth="1"/>
    <col min="3" max="3" width="28" customWidth="1"/>
    <col min="4" max="4" width="36" customWidth="1"/>
    <col min="5" max="5" width="45" customWidth="1"/>
    <col min="6" max="6" width="20" customWidth="1"/>
    <col min="7" max="7" width="16" customWidth="1"/>
    <col min="8" max="8" width="14" customWidth="1"/>
  </cols>
  <sheetData>
    <row r="1" spans="1:8" ht="27.75" customHeight="1" x14ac:dyDescent="0.2">
      <c r="A1" s="6" t="s">
        <v>20</v>
      </c>
      <c r="B1" s="6" t="s">
        <v>21</v>
      </c>
      <c r="C1" s="6" t="s">
        <v>22</v>
      </c>
      <c r="D1" s="6" t="s">
        <v>23</v>
      </c>
      <c r="E1" s="6" t="s">
        <v>24</v>
      </c>
      <c r="F1" s="6" t="s">
        <v>25</v>
      </c>
      <c r="G1" s="6" t="s">
        <v>26</v>
      </c>
      <c r="H1" s="6" t="s">
        <v>27</v>
      </c>
    </row>
    <row r="2" spans="1:8" x14ac:dyDescent="0.2">
      <c r="A2" s="7" t="s">
        <v>28</v>
      </c>
      <c r="B2" s="7" t="s">
        <v>29</v>
      </c>
      <c r="C2" s="7" t="s">
        <v>30</v>
      </c>
      <c r="D2" s="7" t="s">
        <v>31</v>
      </c>
      <c r="E2" s="7" t="s">
        <v>32</v>
      </c>
      <c r="F2" s="7" t="s">
        <v>33</v>
      </c>
      <c r="G2" s="7" t="s">
        <v>34</v>
      </c>
      <c r="H2" s="7" t="s">
        <v>34</v>
      </c>
    </row>
    <row r="3" spans="1:8" x14ac:dyDescent="0.2">
      <c r="A3" s="7" t="s">
        <v>35</v>
      </c>
      <c r="B3" s="7" t="s">
        <v>36</v>
      </c>
      <c r="C3" s="7" t="s">
        <v>30</v>
      </c>
      <c r="D3" s="7" t="s">
        <v>37</v>
      </c>
      <c r="E3" s="7" t="s">
        <v>38</v>
      </c>
      <c r="F3" s="7" t="s">
        <v>33</v>
      </c>
      <c r="G3" s="7" t="s">
        <v>34</v>
      </c>
      <c r="H3" s="7"/>
    </row>
    <row r="4" spans="1:8" x14ac:dyDescent="0.2">
      <c r="A4" s="7" t="s">
        <v>39</v>
      </c>
      <c r="B4" s="7" t="s">
        <v>29</v>
      </c>
      <c r="C4" s="7" t="s">
        <v>40</v>
      </c>
      <c r="D4" s="7" t="s">
        <v>41</v>
      </c>
      <c r="E4" s="7" t="s">
        <v>42</v>
      </c>
      <c r="F4" s="7" t="s">
        <v>43</v>
      </c>
      <c r="G4" s="7" t="s">
        <v>34</v>
      </c>
      <c r="H4" s="7" t="s">
        <v>34</v>
      </c>
    </row>
    <row r="5" spans="1:8" x14ac:dyDescent="0.2">
      <c r="A5" s="7" t="s">
        <v>44</v>
      </c>
      <c r="B5" s="7" t="s">
        <v>45</v>
      </c>
      <c r="C5" s="7" t="s">
        <v>40</v>
      </c>
      <c r="D5" s="7" t="s">
        <v>46</v>
      </c>
      <c r="E5" s="7" t="s">
        <v>47</v>
      </c>
      <c r="F5" s="7" t="s">
        <v>43</v>
      </c>
      <c r="G5" s="7"/>
      <c r="H5" s="7" t="s">
        <v>34</v>
      </c>
    </row>
    <row r="6" spans="1:8" x14ac:dyDescent="0.2">
      <c r="A6" s="7" t="s">
        <v>48</v>
      </c>
      <c r="B6" s="7" t="s">
        <v>36</v>
      </c>
      <c r="C6" s="7" t="s">
        <v>49</v>
      </c>
      <c r="D6" s="7" t="s">
        <v>50</v>
      </c>
      <c r="E6" s="7" t="s">
        <v>51</v>
      </c>
      <c r="F6" s="7" t="s">
        <v>33</v>
      </c>
      <c r="G6" s="7" t="s">
        <v>34</v>
      </c>
      <c r="H6" s="7" t="s">
        <v>34</v>
      </c>
    </row>
    <row r="7" spans="1:8" x14ac:dyDescent="0.2">
      <c r="A7" s="7" t="s">
        <v>52</v>
      </c>
      <c r="B7" s="7" t="s">
        <v>53</v>
      </c>
      <c r="C7" s="7" t="s">
        <v>54</v>
      </c>
      <c r="D7" s="7" t="s">
        <v>55</v>
      </c>
      <c r="E7" s="7" t="s">
        <v>56</v>
      </c>
      <c r="F7" s="7" t="s">
        <v>57</v>
      </c>
      <c r="G7" s="7" t="s">
        <v>34</v>
      </c>
      <c r="H7" s="7"/>
    </row>
    <row r="8" spans="1:8" x14ac:dyDescent="0.2">
      <c r="A8" s="7" t="s">
        <v>58</v>
      </c>
      <c r="B8" s="7" t="s">
        <v>45</v>
      </c>
      <c r="C8" s="7" t="s">
        <v>59</v>
      </c>
      <c r="D8" s="7" t="s">
        <v>60</v>
      </c>
      <c r="E8" s="7" t="s">
        <v>61</v>
      </c>
      <c r="F8" s="7" t="s">
        <v>43</v>
      </c>
      <c r="G8" s="7" t="s">
        <v>34</v>
      </c>
      <c r="H8" s="7" t="s">
        <v>34</v>
      </c>
    </row>
    <row r="9" spans="1:8" x14ac:dyDescent="0.2">
      <c r="A9" s="7" t="s">
        <v>62</v>
      </c>
      <c r="B9" s="7" t="s">
        <v>53</v>
      </c>
      <c r="C9" s="7" t="s">
        <v>63</v>
      </c>
      <c r="D9" s="7" t="s">
        <v>64</v>
      </c>
      <c r="E9" s="7" t="s">
        <v>65</v>
      </c>
      <c r="F9" s="7" t="s">
        <v>57</v>
      </c>
      <c r="G9" s="7" t="s">
        <v>34</v>
      </c>
      <c r="H9" s="7" t="s">
        <v>34</v>
      </c>
    </row>
    <row r="10" spans="1:8" x14ac:dyDescent="0.2">
      <c r="A10" s="7" t="s">
        <v>66</v>
      </c>
      <c r="B10" s="7" t="s">
        <v>29</v>
      </c>
      <c r="C10" s="7" t="s">
        <v>67</v>
      </c>
      <c r="D10" s="7" t="s">
        <v>68</v>
      </c>
      <c r="E10" s="7" t="s">
        <v>69</v>
      </c>
      <c r="F10" s="7" t="s">
        <v>33</v>
      </c>
      <c r="G10" s="7" t="s">
        <v>34</v>
      </c>
      <c r="H10" s="7"/>
    </row>
    <row r="11" spans="1:8" x14ac:dyDescent="0.2">
      <c r="A11" s="7" t="s">
        <v>70</v>
      </c>
      <c r="B11" s="7" t="s">
        <v>71</v>
      </c>
      <c r="C11" s="7" t="s">
        <v>72</v>
      </c>
      <c r="D11" s="7" t="s">
        <v>73</v>
      </c>
      <c r="E11" s="7" t="s">
        <v>74</v>
      </c>
      <c r="F11" s="7" t="s">
        <v>57</v>
      </c>
      <c r="G11" s="7" t="s">
        <v>34</v>
      </c>
      <c r="H11" s="7" t="s">
        <v>34</v>
      </c>
    </row>
    <row r="12" spans="1:8" ht="28" customHeight="1" x14ac:dyDescent="0.2"/>
    <row r="13" spans="1:8" ht="28" customHeight="1" x14ac:dyDescent="0.2"/>
    <row r="15" spans="1:8" ht="28" customHeight="1" x14ac:dyDescent="0.2"/>
    <row r="16" spans="1:8" ht="28" customHeight="1" x14ac:dyDescent="0.2"/>
    <row r="20" ht="28" customHeight="1" x14ac:dyDescent="0.2"/>
    <row r="23" ht="28" customHeight="1" x14ac:dyDescent="0.2"/>
    <row r="25" ht="28" customHeight="1" x14ac:dyDescent="0.2"/>
    <row r="31" ht="28" customHeight="1" x14ac:dyDescent="0.2"/>
    <row r="38" ht="28" customHeight="1" x14ac:dyDescent="0.2"/>
    <row r="42" ht="28" customHeight="1" x14ac:dyDescent="0.2"/>
    <row r="56" ht="28" customHeight="1" x14ac:dyDescent="0.2"/>
    <row r="58" ht="28" customHeight="1" x14ac:dyDescent="0.2"/>
    <row r="60" ht="28" customHeight="1" x14ac:dyDescent="0.2"/>
    <row r="64" ht="28" customHeight="1" x14ac:dyDescent="0.2"/>
    <row r="65" ht="28" customHeight="1" x14ac:dyDescent="0.2"/>
    <row r="66" ht="28" customHeight="1" x14ac:dyDescent="0.2"/>
    <row r="67" ht="28" customHeight="1" x14ac:dyDescent="0.2"/>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82E5F"/>
  </sheetPr>
  <dimension ref="A1:N84"/>
  <sheetViews>
    <sheetView showGridLines="0" zoomScaleNormal="100" workbookViewId="0">
      <pane ySplit="2" topLeftCell="A3" activePane="bottomLeft" state="frozen"/>
      <selection pane="bottomLeft"/>
    </sheetView>
  </sheetViews>
  <sheetFormatPr baseColWidth="10" defaultColWidth="8.7109375" defaultRowHeight="16" x14ac:dyDescent="0.2"/>
  <cols>
    <col min="1" max="1" width="4" customWidth="1"/>
    <col min="2" max="2" width="36" customWidth="1"/>
    <col min="3" max="3" width="10" customWidth="1"/>
    <col min="4" max="4" width="16" customWidth="1"/>
    <col min="5" max="5" width="26" customWidth="1"/>
    <col min="6" max="6" width="42" customWidth="1"/>
    <col min="7" max="7" width="20" customWidth="1"/>
    <col min="8" max="9" width="11" customWidth="1"/>
    <col min="10" max="11" width="14" customWidth="1"/>
    <col min="12" max="13" width="30" customWidth="1"/>
    <col min="14" max="14" width="24" customWidth="1"/>
  </cols>
  <sheetData>
    <row r="1" spans="1:14" ht="18" customHeight="1" x14ac:dyDescent="0.2">
      <c r="A1" s="6"/>
      <c r="B1" s="43" t="s">
        <v>75</v>
      </c>
      <c r="C1" s="41"/>
      <c r="D1" s="41"/>
      <c r="E1" s="41"/>
      <c r="F1" s="41"/>
      <c r="G1" s="42"/>
      <c r="H1" s="40" t="s">
        <v>76</v>
      </c>
      <c r="I1" s="41"/>
      <c r="J1" s="42"/>
      <c r="K1" s="44" t="s">
        <v>77</v>
      </c>
      <c r="L1" s="41"/>
      <c r="M1" s="42"/>
      <c r="N1" s="9" t="s">
        <v>78</v>
      </c>
    </row>
    <row r="2" spans="1:14" ht="36" customHeight="1" x14ac:dyDescent="0.2">
      <c r="A2" s="6" t="s">
        <v>79</v>
      </c>
      <c r="B2" s="5" t="s">
        <v>80</v>
      </c>
      <c r="C2" s="5" t="s">
        <v>20</v>
      </c>
      <c r="D2" s="5" t="s">
        <v>21</v>
      </c>
      <c r="E2" s="5" t="s">
        <v>22</v>
      </c>
      <c r="F2" s="5" t="s">
        <v>24</v>
      </c>
      <c r="G2" s="5" t="s">
        <v>25</v>
      </c>
      <c r="H2" s="4" t="s">
        <v>81</v>
      </c>
      <c r="I2" s="4" t="s">
        <v>82</v>
      </c>
      <c r="J2" s="4" t="s">
        <v>83</v>
      </c>
      <c r="K2" s="3" t="s">
        <v>84</v>
      </c>
      <c r="L2" s="3" t="s">
        <v>85</v>
      </c>
      <c r="M2" s="3" t="s">
        <v>86</v>
      </c>
      <c r="N2" s="9" t="s">
        <v>87</v>
      </c>
    </row>
    <row r="3" spans="1:14" ht="18" customHeight="1" x14ac:dyDescent="0.2">
      <c r="A3" s="10">
        <v>1</v>
      </c>
      <c r="B3" s="11" t="s">
        <v>31</v>
      </c>
      <c r="C3" s="12" t="str">
        <f>IF(B3="","",INDEX(Stores!$A$2:$A$73,MATCH(B3,Stores!$D$2:$D$73,0)))</f>
        <v>STR-001</v>
      </c>
      <c r="D3" s="13" t="str">
        <f>IF(B3="","",INDEX(Stores!$B$2:$B$73,MATCH(B3,Stores!$D$2:$D$73,0)))</f>
        <v>Area A</v>
      </c>
      <c r="E3" s="13" t="str">
        <f>IF(B3="","",INDEX(Stores!$C$2:$C$73,MATCH(B3,Stores!$D$2:$D$73,0)))</f>
        <v>Sample Bakery</v>
      </c>
      <c r="F3" s="14" t="str">
        <f>IF(B3="","",INDEX(Stores!$E$2:$E$73,MATCH(B3,Stores!$D$2:$D$73,0)))</f>
        <v>101 Example St, Sample City, A1A 1A1</v>
      </c>
      <c r="G3" s="12" t="str">
        <f>IF(B3="","",INDEX(Stores!$F$2:$F$73,MATCH(B3,Stores!$D$2:$D$73,0)))</f>
        <v>Rep A</v>
      </c>
      <c r="H3" s="15">
        <v>12</v>
      </c>
      <c r="I3" s="15">
        <v>8</v>
      </c>
      <c r="J3" s="16" t="s">
        <v>88</v>
      </c>
      <c r="K3" s="17" t="s">
        <v>89</v>
      </c>
      <c r="L3" s="18" t="str">
        <f t="shared" ref="L3:L34" si="0">IF(C3="","",C3&amp;"_"&amp;SUBSTITUTE(E3," ","")&amp;"_Agreement")</f>
        <v>STR-001_SampleBakery_Agreement</v>
      </c>
      <c r="M3" s="7"/>
      <c r="N3" s="7"/>
    </row>
    <row r="4" spans="1:14" ht="18" customHeight="1" x14ac:dyDescent="0.2">
      <c r="A4" s="10">
        <v>2</v>
      </c>
      <c r="B4" s="11" t="s">
        <v>37</v>
      </c>
      <c r="C4" s="12" t="str">
        <f>IF(B4="","",INDEX(Stores!$A$2:$A$73,MATCH(B4,Stores!$D$2:$D$73,0)))</f>
        <v>STR-002</v>
      </c>
      <c r="D4" s="13" t="str">
        <f>IF(B4="","",INDEX(Stores!$B$2:$B$73,MATCH(B4,Stores!$D$2:$D$73,0)))</f>
        <v>Area B</v>
      </c>
      <c r="E4" s="13" t="str">
        <f>IF(B4="","",INDEX(Stores!$C$2:$C$73,MATCH(B4,Stores!$D$2:$D$73,0)))</f>
        <v>Sample Bakery</v>
      </c>
      <c r="F4" s="14" t="str">
        <f>IF(B4="","",INDEX(Stores!$E$2:$E$73,MATCH(B4,Stores!$D$2:$D$73,0)))</f>
        <v>102 Example St, Sample City, A1A 1A2</v>
      </c>
      <c r="G4" s="12" t="str">
        <f>IF(B4="","",INDEX(Stores!$F$2:$F$73,MATCH(B4,Stores!$D$2:$D$73,0)))</f>
        <v>Rep A</v>
      </c>
      <c r="H4" s="15">
        <v>10</v>
      </c>
      <c r="I4" s="15"/>
      <c r="J4" s="16" t="s">
        <v>90</v>
      </c>
      <c r="K4" s="17" t="s">
        <v>89</v>
      </c>
      <c r="L4" s="19" t="str">
        <f t="shared" si="0"/>
        <v>STR-002_SampleBakery_Agreement</v>
      </c>
      <c r="M4" s="7"/>
      <c r="N4" s="8"/>
    </row>
    <row r="5" spans="1:14" ht="18" customHeight="1" x14ac:dyDescent="0.2">
      <c r="A5" s="10">
        <v>3</v>
      </c>
      <c r="B5" s="11" t="s">
        <v>41</v>
      </c>
      <c r="C5" s="12" t="str">
        <f>IF(B5="","",INDEX(Stores!$A$2:$A$73,MATCH(B5,Stores!$D$2:$D$73,0)))</f>
        <v>STR-003</v>
      </c>
      <c r="D5" s="13" t="str">
        <f>IF(B5="","",INDEX(Stores!$B$2:$B$73,MATCH(B5,Stores!$D$2:$D$73,0)))</f>
        <v>Area A</v>
      </c>
      <c r="E5" s="13" t="str">
        <f>IF(B5="","",INDEX(Stores!$C$2:$C$73,MATCH(B5,Stores!$D$2:$D$73,0)))</f>
        <v>Sample Café</v>
      </c>
      <c r="F5" s="14" t="str">
        <f>IF(B5="","",INDEX(Stores!$E$2:$E$73,MATCH(B5,Stores!$D$2:$D$73,0)))</f>
        <v>103 Example St, Sample City, A1A 1A3</v>
      </c>
      <c r="G5" s="12" t="str">
        <f>IF(B5="","",INDEX(Stores!$F$2:$F$73,MATCH(B5,Stores!$D$2:$D$73,0)))</f>
        <v>Rep B</v>
      </c>
      <c r="H5" s="15">
        <v>8</v>
      </c>
      <c r="I5" s="15">
        <v>8</v>
      </c>
      <c r="J5" s="16" t="s">
        <v>91</v>
      </c>
      <c r="K5" s="17" t="s">
        <v>89</v>
      </c>
      <c r="L5" s="18" t="str">
        <f t="shared" si="0"/>
        <v>STR-003_SampleCafé_Agreement</v>
      </c>
      <c r="M5" s="7"/>
      <c r="N5" s="7"/>
    </row>
    <row r="6" spans="1:14" ht="18" customHeight="1" x14ac:dyDescent="0.2">
      <c r="A6" s="10">
        <v>4</v>
      </c>
      <c r="B6" s="11" t="s">
        <v>50</v>
      </c>
      <c r="C6" s="12" t="str">
        <f>IF(B6="","",INDEX(Stores!$A$2:$A$73,MATCH(B6,Stores!$D$2:$D$73,0)))</f>
        <v>STR-005</v>
      </c>
      <c r="D6" s="13" t="str">
        <f>IF(B6="","",INDEX(Stores!$B$2:$B$73,MATCH(B6,Stores!$D$2:$D$73,0)))</f>
        <v>Area B</v>
      </c>
      <c r="E6" s="13" t="str">
        <f>IF(B6="","",INDEX(Stores!$C$2:$C$73,MATCH(B6,Stores!$D$2:$D$73,0)))</f>
        <v>Sample Grocery</v>
      </c>
      <c r="F6" s="14" t="str">
        <f>IF(B6="","",INDEX(Stores!$E$2:$E$73,MATCH(B6,Stores!$D$2:$D$73,0)))</f>
        <v>105 Example St, Sample City, A1A 1A5</v>
      </c>
      <c r="G6" s="12" t="str">
        <f>IF(B6="","",INDEX(Stores!$F$2:$F$73,MATCH(B6,Stores!$D$2:$D$73,0)))</f>
        <v>Rep A</v>
      </c>
      <c r="H6" s="15">
        <v>15</v>
      </c>
      <c r="I6" s="15">
        <v>10</v>
      </c>
      <c r="J6" s="16" t="s">
        <v>92</v>
      </c>
      <c r="K6" s="17" t="s">
        <v>89</v>
      </c>
      <c r="L6" s="19" t="str">
        <f t="shared" si="0"/>
        <v>STR-005_SampleGrocery_Agreement</v>
      </c>
      <c r="M6" s="7"/>
      <c r="N6" s="8"/>
    </row>
    <row r="7" spans="1:14" ht="18" customHeight="1" x14ac:dyDescent="0.2">
      <c r="A7" s="10">
        <v>5</v>
      </c>
      <c r="B7" s="11" t="s">
        <v>60</v>
      </c>
      <c r="C7" s="12" t="str">
        <f>IF(B7="","",INDEX(Stores!$A$2:$A$73,MATCH(B7,Stores!$D$2:$D$73,0)))</f>
        <v>STR-007</v>
      </c>
      <c r="D7" s="13" t="str">
        <f>IF(B7="","",INDEX(Stores!$B$2:$B$73,MATCH(B7,Stores!$D$2:$D$73,0)))</f>
        <v>Area C</v>
      </c>
      <c r="E7" s="13" t="str">
        <f>IF(B7="","",INDEX(Stores!$C$2:$C$73,MATCH(B7,Stores!$D$2:$D$73,0)))</f>
        <v>Sample Deli</v>
      </c>
      <c r="F7" s="14" t="str">
        <f>IF(B7="","",INDEX(Stores!$E$2:$E$73,MATCH(B7,Stores!$D$2:$D$73,0)))</f>
        <v>107 Example St, Sample City, A1A 1A7</v>
      </c>
      <c r="G7" s="12" t="str">
        <f>IF(B7="","",INDEX(Stores!$F$2:$F$73,MATCH(B7,Stores!$D$2:$D$73,0)))</f>
        <v>Rep B</v>
      </c>
      <c r="H7" s="15">
        <v>6</v>
      </c>
      <c r="I7" s="15"/>
      <c r="J7" s="16" t="s">
        <v>93</v>
      </c>
      <c r="K7" s="17" t="s">
        <v>94</v>
      </c>
      <c r="L7" s="18" t="str">
        <f t="shared" si="0"/>
        <v>STR-007_SampleDeli_Agreement</v>
      </c>
      <c r="M7" s="7"/>
      <c r="N7" s="7"/>
    </row>
    <row r="8" spans="1:14" ht="18" customHeight="1" x14ac:dyDescent="0.2">
      <c r="A8" s="10">
        <v>6</v>
      </c>
      <c r="B8" s="11" t="s">
        <v>55</v>
      </c>
      <c r="C8" s="12" t="str">
        <f>IF(B8="","",INDEX(Stores!$A$2:$A$73,MATCH(B8,Stores!$D$2:$D$73,0)))</f>
        <v>STR-006</v>
      </c>
      <c r="D8" s="13" t="str">
        <f>IF(B8="","",INDEX(Stores!$B$2:$B$73,MATCH(B8,Stores!$D$2:$D$73,0)))</f>
        <v>Area D</v>
      </c>
      <c r="E8" s="13" t="str">
        <f>IF(B8="","",INDEX(Stores!$C$2:$C$73,MATCH(B8,Stores!$D$2:$D$73,0)))</f>
        <v>Sample Boutique</v>
      </c>
      <c r="F8" s="14" t="str">
        <f>IF(B8="","",INDEX(Stores!$E$2:$E$73,MATCH(B8,Stores!$D$2:$D$73,0)))</f>
        <v>106 Example St, Sample City, A1A 1A6</v>
      </c>
      <c r="G8" s="12" t="str">
        <f>IF(B8="","",INDEX(Stores!$F$2:$F$73,MATCH(B8,Stores!$D$2:$D$73,0)))</f>
        <v>Owner Direct</v>
      </c>
      <c r="H8" s="15">
        <v>10</v>
      </c>
      <c r="I8" s="15">
        <v>10</v>
      </c>
      <c r="J8" s="16" t="s">
        <v>95</v>
      </c>
      <c r="K8" s="17" t="s">
        <v>89</v>
      </c>
      <c r="L8" s="19" t="str">
        <f t="shared" si="0"/>
        <v>STR-006_SampleBoutique_Agreement</v>
      </c>
      <c r="M8" s="7"/>
      <c r="N8" s="8"/>
    </row>
    <row r="9" spans="1:14" ht="18" customHeight="1" x14ac:dyDescent="0.2">
      <c r="A9" s="10">
        <v>7</v>
      </c>
      <c r="B9" s="11"/>
      <c r="C9" s="12" t="str">
        <f>IF(B9="","",INDEX(Stores!$A$2:$A$73,MATCH(B9,Stores!$D$2:$D$73,0)))</f>
        <v/>
      </c>
      <c r="D9" s="13" t="str">
        <f>IF(B9="","",INDEX(Stores!$B$2:$B$73,MATCH(B9,Stores!$D$2:$D$73,0)))</f>
        <v/>
      </c>
      <c r="E9" s="13" t="str">
        <f>IF(B9="","",INDEX(Stores!$C$2:$C$73,MATCH(B9,Stores!$D$2:$D$73,0)))</f>
        <v/>
      </c>
      <c r="F9" s="14" t="str">
        <f>IF(B9="","",INDEX(Stores!$E$2:$E$73,MATCH(B9,Stores!$D$2:$D$73,0)))</f>
        <v/>
      </c>
      <c r="G9" s="12" t="str">
        <f>IF(B9="","",INDEX(Stores!$F$2:$F$73,MATCH(B9,Stores!$D$2:$D$73,0)))</f>
        <v/>
      </c>
      <c r="H9" s="15"/>
      <c r="I9" s="15"/>
      <c r="J9" s="16"/>
      <c r="K9" s="17"/>
      <c r="L9" s="18" t="str">
        <f t="shared" si="0"/>
        <v/>
      </c>
      <c r="M9" s="7"/>
      <c r="N9" s="7"/>
    </row>
    <row r="10" spans="1:14" ht="18" customHeight="1" x14ac:dyDescent="0.2">
      <c r="A10" s="10">
        <v>8</v>
      </c>
      <c r="B10" s="11"/>
      <c r="C10" s="12" t="str">
        <f>IF(B10="","",INDEX(Stores!$A$2:$A$73,MATCH(B10,Stores!$D$2:$D$73,0)))</f>
        <v/>
      </c>
      <c r="D10" s="13" t="str">
        <f>IF(B10="","",INDEX(Stores!$B$2:$B$73,MATCH(B10,Stores!$D$2:$D$73,0)))</f>
        <v/>
      </c>
      <c r="E10" s="13" t="str">
        <f>IF(B10="","",INDEX(Stores!$C$2:$C$73,MATCH(B10,Stores!$D$2:$D$73,0)))</f>
        <v/>
      </c>
      <c r="F10" s="14" t="str">
        <f>IF(B10="","",INDEX(Stores!$E$2:$E$73,MATCH(B10,Stores!$D$2:$D$73,0)))</f>
        <v/>
      </c>
      <c r="G10" s="12" t="str">
        <f>IF(B10="","",INDEX(Stores!$F$2:$F$73,MATCH(B10,Stores!$D$2:$D$73,0)))</f>
        <v/>
      </c>
      <c r="H10" s="15"/>
      <c r="I10" s="15"/>
      <c r="J10" s="16"/>
      <c r="K10" s="17"/>
      <c r="L10" s="19" t="str">
        <f t="shared" si="0"/>
        <v/>
      </c>
      <c r="M10" s="7"/>
      <c r="N10" s="8"/>
    </row>
    <row r="11" spans="1:14" ht="18" customHeight="1" x14ac:dyDescent="0.2">
      <c r="A11" s="10">
        <v>9</v>
      </c>
      <c r="B11" s="11"/>
      <c r="C11" s="12" t="str">
        <f>IF(B11="","",INDEX(Stores!$A$2:$A$73,MATCH(B11,Stores!$D$2:$D$73,0)))</f>
        <v/>
      </c>
      <c r="D11" s="13" t="str">
        <f>IF(B11="","",INDEX(Stores!$B$2:$B$73,MATCH(B11,Stores!$D$2:$D$73,0)))</f>
        <v/>
      </c>
      <c r="E11" s="13" t="str">
        <f>IF(B11="","",INDEX(Stores!$C$2:$C$73,MATCH(B11,Stores!$D$2:$D$73,0)))</f>
        <v/>
      </c>
      <c r="F11" s="14" t="str">
        <f>IF(B11="","",INDEX(Stores!$E$2:$E$73,MATCH(B11,Stores!$D$2:$D$73,0)))</f>
        <v/>
      </c>
      <c r="G11" s="12" t="str">
        <f>IF(B11="","",INDEX(Stores!$F$2:$F$73,MATCH(B11,Stores!$D$2:$D$73,0)))</f>
        <v/>
      </c>
      <c r="H11" s="15"/>
      <c r="I11" s="15"/>
      <c r="J11" s="16"/>
      <c r="K11" s="17"/>
      <c r="L11" s="18" t="str">
        <f t="shared" si="0"/>
        <v/>
      </c>
      <c r="M11" s="7"/>
      <c r="N11" s="7"/>
    </row>
    <row r="12" spans="1:14" ht="18" customHeight="1" x14ac:dyDescent="0.2">
      <c r="A12" s="10">
        <v>10</v>
      </c>
      <c r="B12" s="11"/>
      <c r="C12" s="12" t="str">
        <f>IF(B12="","",INDEX(Stores!$A$2:$A$73,MATCH(B12,Stores!$D$2:$D$73,0)))</f>
        <v/>
      </c>
      <c r="D12" s="13" t="str">
        <f>IF(B12="","",INDEX(Stores!$B$2:$B$73,MATCH(B12,Stores!$D$2:$D$73,0)))</f>
        <v/>
      </c>
      <c r="E12" s="13" t="str">
        <f>IF(B12="","",INDEX(Stores!$C$2:$C$73,MATCH(B12,Stores!$D$2:$D$73,0)))</f>
        <v/>
      </c>
      <c r="F12" s="14" t="str">
        <f>IF(B12="","",INDEX(Stores!$E$2:$E$73,MATCH(B12,Stores!$D$2:$D$73,0)))</f>
        <v/>
      </c>
      <c r="G12" s="12" t="str">
        <f>IF(B12="","",INDEX(Stores!$F$2:$F$73,MATCH(B12,Stores!$D$2:$D$73,0)))</f>
        <v/>
      </c>
      <c r="H12" s="15"/>
      <c r="I12" s="15"/>
      <c r="J12" s="16"/>
      <c r="K12" s="17"/>
      <c r="L12" s="19" t="str">
        <f t="shared" si="0"/>
        <v/>
      </c>
      <c r="M12" s="7"/>
      <c r="N12" s="8"/>
    </row>
    <row r="13" spans="1:14" ht="18" customHeight="1" x14ac:dyDescent="0.2">
      <c r="A13" s="10">
        <v>11</v>
      </c>
      <c r="B13" s="11"/>
      <c r="C13" s="12" t="str">
        <f>IF(B13="","",INDEX(Stores!$A$2:$A$73,MATCH(B13,Stores!$D$2:$D$73,0)))</f>
        <v/>
      </c>
      <c r="D13" s="13" t="str">
        <f>IF(B13="","",INDEX(Stores!$B$2:$B$73,MATCH(B13,Stores!$D$2:$D$73,0)))</f>
        <v/>
      </c>
      <c r="E13" s="13" t="str">
        <f>IF(B13="","",INDEX(Stores!$C$2:$C$73,MATCH(B13,Stores!$D$2:$D$73,0)))</f>
        <v/>
      </c>
      <c r="F13" s="14" t="str">
        <f>IF(B13="","",INDEX(Stores!$E$2:$E$73,MATCH(B13,Stores!$D$2:$D$73,0)))</f>
        <v/>
      </c>
      <c r="G13" s="12" t="str">
        <f>IF(B13="","",INDEX(Stores!$F$2:$F$73,MATCH(B13,Stores!$D$2:$D$73,0)))</f>
        <v/>
      </c>
      <c r="H13" s="15"/>
      <c r="I13" s="15"/>
      <c r="J13" s="16"/>
      <c r="K13" s="17"/>
      <c r="L13" s="18" t="str">
        <f t="shared" si="0"/>
        <v/>
      </c>
      <c r="M13" s="7"/>
      <c r="N13" s="7"/>
    </row>
    <row r="14" spans="1:14" ht="18" customHeight="1" x14ac:dyDescent="0.2">
      <c r="A14" s="10">
        <v>12</v>
      </c>
      <c r="B14" s="11"/>
      <c r="C14" s="12" t="str">
        <f>IF(B14="","",INDEX(Stores!$A$2:$A$73,MATCH(B14,Stores!$D$2:$D$73,0)))</f>
        <v/>
      </c>
      <c r="D14" s="13" t="str">
        <f>IF(B14="","",INDEX(Stores!$B$2:$B$73,MATCH(B14,Stores!$D$2:$D$73,0)))</f>
        <v/>
      </c>
      <c r="E14" s="13" t="str">
        <f>IF(B14="","",INDEX(Stores!$C$2:$C$73,MATCH(B14,Stores!$D$2:$D$73,0)))</f>
        <v/>
      </c>
      <c r="F14" s="14" t="str">
        <f>IF(B14="","",INDEX(Stores!$E$2:$E$73,MATCH(B14,Stores!$D$2:$D$73,0)))</f>
        <v/>
      </c>
      <c r="G14" s="12" t="str">
        <f>IF(B14="","",INDEX(Stores!$F$2:$F$73,MATCH(B14,Stores!$D$2:$D$73,0)))</f>
        <v/>
      </c>
      <c r="H14" s="15"/>
      <c r="I14" s="15"/>
      <c r="J14" s="16"/>
      <c r="K14" s="17"/>
      <c r="L14" s="19" t="str">
        <f t="shared" si="0"/>
        <v/>
      </c>
      <c r="M14" s="7"/>
      <c r="N14" s="8"/>
    </row>
    <row r="15" spans="1:14" ht="18" customHeight="1" x14ac:dyDescent="0.2">
      <c r="A15" s="10">
        <v>13</v>
      </c>
      <c r="B15" s="11"/>
      <c r="C15" s="12" t="str">
        <f>IF(B15="","",INDEX(Stores!$A$2:$A$73,MATCH(B15,Stores!$D$2:$D$73,0)))</f>
        <v/>
      </c>
      <c r="D15" s="13" t="str">
        <f>IF(B15="","",INDEX(Stores!$B$2:$B$73,MATCH(B15,Stores!$D$2:$D$73,0)))</f>
        <v/>
      </c>
      <c r="E15" s="13" t="str">
        <f>IF(B15="","",INDEX(Stores!$C$2:$C$73,MATCH(B15,Stores!$D$2:$D$73,0)))</f>
        <v/>
      </c>
      <c r="F15" s="14" t="str">
        <f>IF(B15="","",INDEX(Stores!$E$2:$E$73,MATCH(B15,Stores!$D$2:$D$73,0)))</f>
        <v/>
      </c>
      <c r="G15" s="12" t="str">
        <f>IF(B15="","",INDEX(Stores!$F$2:$F$73,MATCH(B15,Stores!$D$2:$D$73,0)))</f>
        <v/>
      </c>
      <c r="H15" s="15"/>
      <c r="I15" s="15"/>
      <c r="J15" s="16"/>
      <c r="K15" s="17"/>
      <c r="L15" s="18" t="str">
        <f t="shared" si="0"/>
        <v/>
      </c>
      <c r="M15" s="7"/>
      <c r="N15" s="7"/>
    </row>
    <row r="16" spans="1:14" ht="18" customHeight="1" x14ac:dyDescent="0.2">
      <c r="A16" s="10">
        <v>14</v>
      </c>
      <c r="B16" s="11"/>
      <c r="C16" s="12" t="str">
        <f>IF(B16="","",INDEX(Stores!$A$2:$A$73,MATCH(B16,Stores!$D$2:$D$73,0)))</f>
        <v/>
      </c>
      <c r="D16" s="13" t="str">
        <f>IF(B16="","",INDEX(Stores!$B$2:$B$73,MATCH(B16,Stores!$D$2:$D$73,0)))</f>
        <v/>
      </c>
      <c r="E16" s="13" t="str">
        <f>IF(B16="","",INDEX(Stores!$C$2:$C$73,MATCH(B16,Stores!$D$2:$D$73,0)))</f>
        <v/>
      </c>
      <c r="F16" s="14" t="str">
        <f>IF(B16="","",INDEX(Stores!$E$2:$E$73,MATCH(B16,Stores!$D$2:$D$73,0)))</f>
        <v/>
      </c>
      <c r="G16" s="12" t="str">
        <f>IF(B16="","",INDEX(Stores!$F$2:$F$73,MATCH(B16,Stores!$D$2:$D$73,0)))</f>
        <v/>
      </c>
      <c r="H16" s="15"/>
      <c r="I16" s="15"/>
      <c r="J16" s="16"/>
      <c r="K16" s="17"/>
      <c r="L16" s="19" t="str">
        <f t="shared" si="0"/>
        <v/>
      </c>
      <c r="M16" s="7"/>
      <c r="N16" s="8"/>
    </row>
    <row r="17" spans="1:14" ht="18" customHeight="1" x14ac:dyDescent="0.2">
      <c r="A17" s="10">
        <v>15</v>
      </c>
      <c r="B17" s="11"/>
      <c r="C17" s="12" t="str">
        <f>IF(B17="","",INDEX(Stores!$A$2:$A$73,MATCH(B17,Stores!$D$2:$D$73,0)))</f>
        <v/>
      </c>
      <c r="D17" s="13" t="str">
        <f>IF(B17="","",INDEX(Stores!$B$2:$B$73,MATCH(B17,Stores!$D$2:$D$73,0)))</f>
        <v/>
      </c>
      <c r="E17" s="13" t="str">
        <f>IF(B17="","",INDEX(Stores!$C$2:$C$73,MATCH(B17,Stores!$D$2:$D$73,0)))</f>
        <v/>
      </c>
      <c r="F17" s="14" t="str">
        <f>IF(B17="","",INDEX(Stores!$E$2:$E$73,MATCH(B17,Stores!$D$2:$D$73,0)))</f>
        <v/>
      </c>
      <c r="G17" s="12" t="str">
        <f>IF(B17="","",INDEX(Stores!$F$2:$F$73,MATCH(B17,Stores!$D$2:$D$73,0)))</f>
        <v/>
      </c>
      <c r="H17" s="15"/>
      <c r="I17" s="15"/>
      <c r="J17" s="16"/>
      <c r="K17" s="17"/>
      <c r="L17" s="18" t="str">
        <f t="shared" si="0"/>
        <v/>
      </c>
      <c r="M17" s="7"/>
      <c r="N17" s="7"/>
    </row>
    <row r="18" spans="1:14" ht="18" customHeight="1" x14ac:dyDescent="0.2">
      <c r="A18" s="10">
        <v>16</v>
      </c>
      <c r="B18" s="11"/>
      <c r="C18" s="12" t="str">
        <f>IF(B18="","",INDEX(Stores!$A$2:$A$73,MATCH(B18,Stores!$D$2:$D$73,0)))</f>
        <v/>
      </c>
      <c r="D18" s="13" t="str">
        <f>IF(B18="","",INDEX(Stores!$B$2:$B$73,MATCH(B18,Stores!$D$2:$D$73,0)))</f>
        <v/>
      </c>
      <c r="E18" s="13" t="str">
        <f>IF(B18="","",INDEX(Stores!$C$2:$C$73,MATCH(B18,Stores!$D$2:$D$73,0)))</f>
        <v/>
      </c>
      <c r="F18" s="14" t="str">
        <f>IF(B18="","",INDEX(Stores!$E$2:$E$73,MATCH(B18,Stores!$D$2:$D$73,0)))</f>
        <v/>
      </c>
      <c r="G18" s="12" t="str">
        <f>IF(B18="","",INDEX(Stores!$F$2:$F$73,MATCH(B18,Stores!$D$2:$D$73,0)))</f>
        <v/>
      </c>
      <c r="H18" s="15"/>
      <c r="I18" s="15"/>
      <c r="J18" s="16"/>
      <c r="K18" s="17"/>
      <c r="L18" s="19" t="str">
        <f t="shared" si="0"/>
        <v/>
      </c>
      <c r="M18" s="7"/>
      <c r="N18" s="8"/>
    </row>
    <row r="19" spans="1:14" ht="18" customHeight="1" x14ac:dyDescent="0.2">
      <c r="A19" s="10">
        <v>17</v>
      </c>
      <c r="B19" s="11"/>
      <c r="C19" s="12" t="str">
        <f>IF(B19="","",INDEX(Stores!$A$2:$A$73,MATCH(B19,Stores!$D$2:$D$73,0)))</f>
        <v/>
      </c>
      <c r="D19" s="13" t="str">
        <f>IF(B19="","",INDEX(Stores!$B$2:$B$73,MATCH(B19,Stores!$D$2:$D$73,0)))</f>
        <v/>
      </c>
      <c r="E19" s="13" t="str">
        <f>IF(B19="","",INDEX(Stores!$C$2:$C$73,MATCH(B19,Stores!$D$2:$D$73,0)))</f>
        <v/>
      </c>
      <c r="F19" s="14" t="str">
        <f>IF(B19="","",INDEX(Stores!$E$2:$E$73,MATCH(B19,Stores!$D$2:$D$73,0)))</f>
        <v/>
      </c>
      <c r="G19" s="12" t="str">
        <f>IF(B19="","",INDEX(Stores!$F$2:$F$73,MATCH(B19,Stores!$D$2:$D$73,0)))</f>
        <v/>
      </c>
      <c r="H19" s="15"/>
      <c r="I19" s="15"/>
      <c r="J19" s="16"/>
      <c r="K19" s="17"/>
      <c r="L19" s="18" t="str">
        <f t="shared" si="0"/>
        <v/>
      </c>
      <c r="M19" s="7"/>
      <c r="N19" s="7"/>
    </row>
    <row r="20" spans="1:14" ht="18" customHeight="1" x14ac:dyDescent="0.2">
      <c r="A20" s="10">
        <v>18</v>
      </c>
      <c r="B20" s="11"/>
      <c r="C20" s="12" t="str">
        <f>IF(B20="","",INDEX(Stores!$A$2:$A$73,MATCH(B20,Stores!$D$2:$D$73,0)))</f>
        <v/>
      </c>
      <c r="D20" s="13" t="str">
        <f>IF(B20="","",INDEX(Stores!$B$2:$B$73,MATCH(B20,Stores!$D$2:$D$73,0)))</f>
        <v/>
      </c>
      <c r="E20" s="13" t="str">
        <f>IF(B20="","",INDEX(Stores!$C$2:$C$73,MATCH(B20,Stores!$D$2:$D$73,0)))</f>
        <v/>
      </c>
      <c r="F20" s="14" t="str">
        <f>IF(B20="","",INDEX(Stores!$E$2:$E$73,MATCH(B20,Stores!$D$2:$D$73,0)))</f>
        <v/>
      </c>
      <c r="G20" s="12" t="str">
        <f>IF(B20="","",INDEX(Stores!$F$2:$F$73,MATCH(B20,Stores!$D$2:$D$73,0)))</f>
        <v/>
      </c>
      <c r="H20" s="15"/>
      <c r="I20" s="15"/>
      <c r="J20" s="16"/>
      <c r="K20" s="17"/>
      <c r="L20" s="19" t="str">
        <f t="shared" si="0"/>
        <v/>
      </c>
      <c r="M20" s="7"/>
      <c r="N20" s="8"/>
    </row>
    <row r="21" spans="1:14" ht="18" customHeight="1" x14ac:dyDescent="0.2">
      <c r="A21" s="10">
        <v>19</v>
      </c>
      <c r="B21" s="11"/>
      <c r="C21" s="12" t="str">
        <f>IF(B21="","",INDEX(Stores!$A$2:$A$73,MATCH(B21,Stores!$D$2:$D$73,0)))</f>
        <v/>
      </c>
      <c r="D21" s="13" t="str">
        <f>IF(B21="","",INDEX(Stores!$B$2:$B$73,MATCH(B21,Stores!$D$2:$D$73,0)))</f>
        <v/>
      </c>
      <c r="E21" s="13" t="str">
        <f>IF(B21="","",INDEX(Stores!$C$2:$C$73,MATCH(B21,Stores!$D$2:$D$73,0)))</f>
        <v/>
      </c>
      <c r="F21" s="14" t="str">
        <f>IF(B21="","",INDEX(Stores!$E$2:$E$73,MATCH(B21,Stores!$D$2:$D$73,0)))</f>
        <v/>
      </c>
      <c r="G21" s="12" t="str">
        <f>IF(B21="","",INDEX(Stores!$F$2:$F$73,MATCH(B21,Stores!$D$2:$D$73,0)))</f>
        <v/>
      </c>
      <c r="H21" s="15"/>
      <c r="I21" s="15"/>
      <c r="J21" s="16"/>
      <c r="K21" s="17"/>
      <c r="L21" s="18" t="str">
        <f t="shared" si="0"/>
        <v/>
      </c>
      <c r="M21" s="7"/>
      <c r="N21" s="7"/>
    </row>
    <row r="22" spans="1:14" ht="18" customHeight="1" x14ac:dyDescent="0.2">
      <c r="A22" s="10">
        <v>20</v>
      </c>
      <c r="B22" s="11"/>
      <c r="C22" s="12" t="str">
        <f>IF(B22="","",INDEX(Stores!$A$2:$A$73,MATCH(B22,Stores!$D$2:$D$73,0)))</f>
        <v/>
      </c>
      <c r="D22" s="13" t="str">
        <f>IF(B22="","",INDEX(Stores!$B$2:$B$73,MATCH(B22,Stores!$D$2:$D$73,0)))</f>
        <v/>
      </c>
      <c r="E22" s="13" t="str">
        <f>IF(B22="","",INDEX(Stores!$C$2:$C$73,MATCH(B22,Stores!$D$2:$D$73,0)))</f>
        <v/>
      </c>
      <c r="F22" s="14" t="str">
        <f>IF(B22="","",INDEX(Stores!$E$2:$E$73,MATCH(B22,Stores!$D$2:$D$73,0)))</f>
        <v/>
      </c>
      <c r="G22" s="12" t="str">
        <f>IF(B22="","",INDEX(Stores!$F$2:$F$73,MATCH(B22,Stores!$D$2:$D$73,0)))</f>
        <v/>
      </c>
      <c r="H22" s="15"/>
      <c r="I22" s="15"/>
      <c r="J22" s="16"/>
      <c r="K22" s="17"/>
      <c r="L22" s="19" t="str">
        <f t="shared" si="0"/>
        <v/>
      </c>
      <c r="M22" s="7"/>
      <c r="N22" s="8"/>
    </row>
    <row r="23" spans="1:14" ht="18" customHeight="1" x14ac:dyDescent="0.2">
      <c r="A23" s="10">
        <v>21</v>
      </c>
      <c r="B23" s="11"/>
      <c r="C23" s="12" t="str">
        <f>IF(B23="","",INDEX(Stores!$A$2:$A$73,MATCH(B23,Stores!$D$2:$D$73,0)))</f>
        <v/>
      </c>
      <c r="D23" s="13" t="str">
        <f>IF(B23="","",INDEX(Stores!$B$2:$B$73,MATCH(B23,Stores!$D$2:$D$73,0)))</f>
        <v/>
      </c>
      <c r="E23" s="13" t="str">
        <f>IF(B23="","",INDEX(Stores!$C$2:$C$73,MATCH(B23,Stores!$D$2:$D$73,0)))</f>
        <v/>
      </c>
      <c r="F23" s="14" t="str">
        <f>IF(B23="","",INDEX(Stores!$E$2:$E$73,MATCH(B23,Stores!$D$2:$D$73,0)))</f>
        <v/>
      </c>
      <c r="G23" s="12" t="str">
        <f>IF(B23="","",INDEX(Stores!$F$2:$F$73,MATCH(B23,Stores!$D$2:$D$73,0)))</f>
        <v/>
      </c>
      <c r="H23" s="15"/>
      <c r="I23" s="15"/>
      <c r="J23" s="16"/>
      <c r="K23" s="17"/>
      <c r="L23" s="18" t="str">
        <f t="shared" si="0"/>
        <v/>
      </c>
      <c r="M23" s="7"/>
      <c r="N23" s="7"/>
    </row>
    <row r="24" spans="1:14" ht="18" customHeight="1" x14ac:dyDescent="0.2">
      <c r="A24" s="10">
        <v>22</v>
      </c>
      <c r="B24" s="11"/>
      <c r="C24" s="12" t="str">
        <f>IF(B24="","",INDEX(Stores!$A$2:$A$73,MATCH(B24,Stores!$D$2:$D$73,0)))</f>
        <v/>
      </c>
      <c r="D24" s="13" t="str">
        <f>IF(B24="","",INDEX(Stores!$B$2:$B$73,MATCH(B24,Stores!$D$2:$D$73,0)))</f>
        <v/>
      </c>
      <c r="E24" s="13" t="str">
        <f>IF(B24="","",INDEX(Stores!$C$2:$C$73,MATCH(B24,Stores!$D$2:$D$73,0)))</f>
        <v/>
      </c>
      <c r="F24" s="14" t="str">
        <f>IF(B24="","",INDEX(Stores!$E$2:$E$73,MATCH(B24,Stores!$D$2:$D$73,0)))</f>
        <v/>
      </c>
      <c r="G24" s="12" t="str">
        <f>IF(B24="","",INDEX(Stores!$F$2:$F$73,MATCH(B24,Stores!$D$2:$D$73,0)))</f>
        <v/>
      </c>
      <c r="H24" s="15"/>
      <c r="I24" s="15"/>
      <c r="J24" s="16"/>
      <c r="K24" s="17"/>
      <c r="L24" s="19" t="str">
        <f t="shared" si="0"/>
        <v/>
      </c>
      <c r="M24" s="7"/>
      <c r="N24" s="8"/>
    </row>
    <row r="25" spans="1:14" ht="18" customHeight="1" x14ac:dyDescent="0.2">
      <c r="A25" s="10">
        <v>23</v>
      </c>
      <c r="B25" s="11"/>
      <c r="C25" s="12" t="str">
        <f>IF(B25="","",INDEX(Stores!$A$2:$A$73,MATCH(B25,Stores!$D$2:$D$73,0)))</f>
        <v/>
      </c>
      <c r="D25" s="13" t="str">
        <f>IF(B25="","",INDEX(Stores!$B$2:$B$73,MATCH(B25,Stores!$D$2:$D$73,0)))</f>
        <v/>
      </c>
      <c r="E25" s="13" t="str">
        <f>IF(B25="","",INDEX(Stores!$C$2:$C$73,MATCH(B25,Stores!$D$2:$D$73,0)))</f>
        <v/>
      </c>
      <c r="F25" s="14" t="str">
        <f>IF(B25="","",INDEX(Stores!$E$2:$E$73,MATCH(B25,Stores!$D$2:$D$73,0)))</f>
        <v/>
      </c>
      <c r="G25" s="12" t="str">
        <f>IF(B25="","",INDEX(Stores!$F$2:$F$73,MATCH(B25,Stores!$D$2:$D$73,0)))</f>
        <v/>
      </c>
      <c r="H25" s="15"/>
      <c r="I25" s="15"/>
      <c r="J25" s="16"/>
      <c r="K25" s="17"/>
      <c r="L25" s="18" t="str">
        <f t="shared" si="0"/>
        <v/>
      </c>
      <c r="M25" s="7"/>
      <c r="N25" s="7"/>
    </row>
    <row r="26" spans="1:14" ht="18" customHeight="1" x14ac:dyDescent="0.2">
      <c r="A26" s="10">
        <v>24</v>
      </c>
      <c r="B26" s="11"/>
      <c r="C26" s="12" t="str">
        <f>IF(B26="","",INDEX(Stores!$A$2:$A$73,MATCH(B26,Stores!$D$2:$D$73,0)))</f>
        <v/>
      </c>
      <c r="D26" s="13" t="str">
        <f>IF(B26="","",INDEX(Stores!$B$2:$B$73,MATCH(B26,Stores!$D$2:$D$73,0)))</f>
        <v/>
      </c>
      <c r="E26" s="13" t="str">
        <f>IF(B26="","",INDEX(Stores!$C$2:$C$73,MATCH(B26,Stores!$D$2:$D$73,0)))</f>
        <v/>
      </c>
      <c r="F26" s="14" t="str">
        <f>IF(B26="","",INDEX(Stores!$E$2:$E$73,MATCH(B26,Stores!$D$2:$D$73,0)))</f>
        <v/>
      </c>
      <c r="G26" s="12" t="str">
        <f>IF(B26="","",INDEX(Stores!$F$2:$F$73,MATCH(B26,Stores!$D$2:$D$73,0)))</f>
        <v/>
      </c>
      <c r="H26" s="15"/>
      <c r="I26" s="15"/>
      <c r="J26" s="16"/>
      <c r="K26" s="17"/>
      <c r="L26" s="19" t="str">
        <f t="shared" si="0"/>
        <v/>
      </c>
      <c r="M26" s="7"/>
      <c r="N26" s="8"/>
    </row>
    <row r="27" spans="1:14" ht="18" customHeight="1" x14ac:dyDescent="0.2">
      <c r="A27" s="10">
        <v>25</v>
      </c>
      <c r="B27" s="11"/>
      <c r="C27" s="12" t="str">
        <f>IF(B27="","",INDEX(Stores!$A$2:$A$73,MATCH(B27,Stores!$D$2:$D$73,0)))</f>
        <v/>
      </c>
      <c r="D27" s="13" t="str">
        <f>IF(B27="","",INDEX(Stores!$B$2:$B$73,MATCH(B27,Stores!$D$2:$D$73,0)))</f>
        <v/>
      </c>
      <c r="E27" s="13" t="str">
        <f>IF(B27="","",INDEX(Stores!$C$2:$C$73,MATCH(B27,Stores!$D$2:$D$73,0)))</f>
        <v/>
      </c>
      <c r="F27" s="14" t="str">
        <f>IF(B27="","",INDEX(Stores!$E$2:$E$73,MATCH(B27,Stores!$D$2:$D$73,0)))</f>
        <v/>
      </c>
      <c r="G27" s="12" t="str">
        <f>IF(B27="","",INDEX(Stores!$F$2:$F$73,MATCH(B27,Stores!$D$2:$D$73,0)))</f>
        <v/>
      </c>
      <c r="H27" s="15"/>
      <c r="I27" s="15"/>
      <c r="J27" s="16"/>
      <c r="K27" s="17"/>
      <c r="L27" s="18" t="str">
        <f t="shared" si="0"/>
        <v/>
      </c>
      <c r="M27" s="7"/>
      <c r="N27" s="7"/>
    </row>
    <row r="28" spans="1:14" ht="18" customHeight="1" x14ac:dyDescent="0.2">
      <c r="A28" s="10">
        <v>26</v>
      </c>
      <c r="B28" s="11"/>
      <c r="C28" s="12" t="str">
        <f>IF(B28="","",INDEX(Stores!$A$2:$A$73,MATCH(B28,Stores!$D$2:$D$73,0)))</f>
        <v/>
      </c>
      <c r="D28" s="13" t="str">
        <f>IF(B28="","",INDEX(Stores!$B$2:$B$73,MATCH(B28,Stores!$D$2:$D$73,0)))</f>
        <v/>
      </c>
      <c r="E28" s="13" t="str">
        <f>IF(B28="","",INDEX(Stores!$C$2:$C$73,MATCH(B28,Stores!$D$2:$D$73,0)))</f>
        <v/>
      </c>
      <c r="F28" s="14" t="str">
        <f>IF(B28="","",INDEX(Stores!$E$2:$E$73,MATCH(B28,Stores!$D$2:$D$73,0)))</f>
        <v/>
      </c>
      <c r="G28" s="12" t="str">
        <f>IF(B28="","",INDEX(Stores!$F$2:$F$73,MATCH(B28,Stores!$D$2:$D$73,0)))</f>
        <v/>
      </c>
      <c r="H28" s="15"/>
      <c r="I28" s="15"/>
      <c r="J28" s="16"/>
      <c r="K28" s="17"/>
      <c r="L28" s="19" t="str">
        <f t="shared" si="0"/>
        <v/>
      </c>
      <c r="M28" s="7"/>
      <c r="N28" s="8"/>
    </row>
    <row r="29" spans="1:14" ht="18" customHeight="1" x14ac:dyDescent="0.2">
      <c r="A29" s="10">
        <v>27</v>
      </c>
      <c r="B29" s="11"/>
      <c r="C29" s="12" t="str">
        <f>IF(B29="","",INDEX(Stores!$A$2:$A$73,MATCH(B29,Stores!$D$2:$D$73,0)))</f>
        <v/>
      </c>
      <c r="D29" s="13" t="str">
        <f>IF(B29="","",INDEX(Stores!$B$2:$B$73,MATCH(B29,Stores!$D$2:$D$73,0)))</f>
        <v/>
      </c>
      <c r="E29" s="13" t="str">
        <f>IF(B29="","",INDEX(Stores!$C$2:$C$73,MATCH(B29,Stores!$D$2:$D$73,0)))</f>
        <v/>
      </c>
      <c r="F29" s="14" t="str">
        <f>IF(B29="","",INDEX(Stores!$E$2:$E$73,MATCH(B29,Stores!$D$2:$D$73,0)))</f>
        <v/>
      </c>
      <c r="G29" s="12" t="str">
        <f>IF(B29="","",INDEX(Stores!$F$2:$F$73,MATCH(B29,Stores!$D$2:$D$73,0)))</f>
        <v/>
      </c>
      <c r="H29" s="15"/>
      <c r="I29" s="15"/>
      <c r="J29" s="16"/>
      <c r="K29" s="17"/>
      <c r="L29" s="18" t="str">
        <f t="shared" si="0"/>
        <v/>
      </c>
      <c r="M29" s="7"/>
      <c r="N29" s="7"/>
    </row>
    <row r="30" spans="1:14" ht="18" customHeight="1" x14ac:dyDescent="0.2">
      <c r="A30" s="10">
        <v>28</v>
      </c>
      <c r="B30" s="11"/>
      <c r="C30" s="12" t="str">
        <f>IF(B30="","",INDEX(Stores!$A$2:$A$73,MATCH(B30,Stores!$D$2:$D$73,0)))</f>
        <v/>
      </c>
      <c r="D30" s="13" t="str">
        <f>IF(B30="","",INDEX(Stores!$B$2:$B$73,MATCH(B30,Stores!$D$2:$D$73,0)))</f>
        <v/>
      </c>
      <c r="E30" s="13" t="str">
        <f>IF(B30="","",INDEX(Stores!$C$2:$C$73,MATCH(B30,Stores!$D$2:$D$73,0)))</f>
        <v/>
      </c>
      <c r="F30" s="14" t="str">
        <f>IF(B30="","",INDEX(Stores!$E$2:$E$73,MATCH(B30,Stores!$D$2:$D$73,0)))</f>
        <v/>
      </c>
      <c r="G30" s="12" t="str">
        <f>IF(B30="","",INDEX(Stores!$F$2:$F$73,MATCH(B30,Stores!$D$2:$D$73,0)))</f>
        <v/>
      </c>
      <c r="H30" s="15"/>
      <c r="I30" s="15"/>
      <c r="J30" s="16"/>
      <c r="K30" s="17"/>
      <c r="L30" s="19" t="str">
        <f t="shared" si="0"/>
        <v/>
      </c>
      <c r="M30" s="7"/>
      <c r="N30" s="8"/>
    </row>
    <row r="31" spans="1:14" ht="18" customHeight="1" x14ac:dyDescent="0.2">
      <c r="A31" s="10">
        <v>29</v>
      </c>
      <c r="B31" s="11"/>
      <c r="C31" s="12" t="str">
        <f>IF(B31="","",INDEX(Stores!$A$2:$A$73,MATCH(B31,Stores!$D$2:$D$73,0)))</f>
        <v/>
      </c>
      <c r="D31" s="13" t="str">
        <f>IF(B31="","",INDEX(Stores!$B$2:$B$73,MATCH(B31,Stores!$D$2:$D$73,0)))</f>
        <v/>
      </c>
      <c r="E31" s="13" t="str">
        <f>IF(B31="","",INDEX(Stores!$C$2:$C$73,MATCH(B31,Stores!$D$2:$D$73,0)))</f>
        <v/>
      </c>
      <c r="F31" s="14" t="str">
        <f>IF(B31="","",INDEX(Stores!$E$2:$E$73,MATCH(B31,Stores!$D$2:$D$73,0)))</f>
        <v/>
      </c>
      <c r="G31" s="12" t="str">
        <f>IF(B31="","",INDEX(Stores!$F$2:$F$73,MATCH(B31,Stores!$D$2:$D$73,0)))</f>
        <v/>
      </c>
      <c r="H31" s="15"/>
      <c r="I31" s="15"/>
      <c r="J31" s="16"/>
      <c r="K31" s="17"/>
      <c r="L31" s="18" t="str">
        <f t="shared" si="0"/>
        <v/>
      </c>
      <c r="M31" s="7"/>
      <c r="N31" s="7"/>
    </row>
    <row r="32" spans="1:14" ht="18" customHeight="1" x14ac:dyDescent="0.2">
      <c r="A32" s="10">
        <v>30</v>
      </c>
      <c r="B32" s="11"/>
      <c r="C32" s="12" t="str">
        <f>IF(B32="","",INDEX(Stores!$A$2:$A$73,MATCH(B32,Stores!$D$2:$D$73,0)))</f>
        <v/>
      </c>
      <c r="D32" s="13" t="str">
        <f>IF(B32="","",INDEX(Stores!$B$2:$B$73,MATCH(B32,Stores!$D$2:$D$73,0)))</f>
        <v/>
      </c>
      <c r="E32" s="13" t="str">
        <f>IF(B32="","",INDEX(Stores!$C$2:$C$73,MATCH(B32,Stores!$D$2:$D$73,0)))</f>
        <v/>
      </c>
      <c r="F32" s="14" t="str">
        <f>IF(B32="","",INDEX(Stores!$E$2:$E$73,MATCH(B32,Stores!$D$2:$D$73,0)))</f>
        <v/>
      </c>
      <c r="G32" s="12" t="str">
        <f>IF(B32="","",INDEX(Stores!$F$2:$F$73,MATCH(B32,Stores!$D$2:$D$73,0)))</f>
        <v/>
      </c>
      <c r="H32" s="15"/>
      <c r="I32" s="15"/>
      <c r="J32" s="16"/>
      <c r="K32" s="17"/>
      <c r="L32" s="19" t="str">
        <f t="shared" si="0"/>
        <v/>
      </c>
      <c r="M32" s="7"/>
      <c r="N32" s="8"/>
    </row>
    <row r="33" spans="1:14" ht="18" customHeight="1" x14ac:dyDescent="0.2">
      <c r="A33" s="10">
        <v>31</v>
      </c>
      <c r="B33" s="11"/>
      <c r="C33" s="12" t="str">
        <f>IF(B33="","",INDEX(Stores!$A$2:$A$73,MATCH(B33,Stores!$D$2:$D$73,0)))</f>
        <v/>
      </c>
      <c r="D33" s="13" t="str">
        <f>IF(B33="","",INDEX(Stores!$B$2:$B$73,MATCH(B33,Stores!$D$2:$D$73,0)))</f>
        <v/>
      </c>
      <c r="E33" s="13" t="str">
        <f>IF(B33="","",INDEX(Stores!$C$2:$C$73,MATCH(B33,Stores!$D$2:$D$73,0)))</f>
        <v/>
      </c>
      <c r="F33" s="14" t="str">
        <f>IF(B33="","",INDEX(Stores!$E$2:$E$73,MATCH(B33,Stores!$D$2:$D$73,0)))</f>
        <v/>
      </c>
      <c r="G33" s="12" t="str">
        <f>IF(B33="","",INDEX(Stores!$F$2:$F$73,MATCH(B33,Stores!$D$2:$D$73,0)))</f>
        <v/>
      </c>
      <c r="H33" s="15"/>
      <c r="I33" s="15"/>
      <c r="J33" s="16"/>
      <c r="K33" s="17"/>
      <c r="L33" s="18" t="str">
        <f t="shared" si="0"/>
        <v/>
      </c>
      <c r="M33" s="7"/>
      <c r="N33" s="7"/>
    </row>
    <row r="34" spans="1:14" ht="18" customHeight="1" x14ac:dyDescent="0.2">
      <c r="A34" s="10">
        <v>32</v>
      </c>
      <c r="B34" s="11"/>
      <c r="C34" s="12" t="str">
        <f>IF(B34="","",INDEX(Stores!$A$2:$A$73,MATCH(B34,Stores!$D$2:$D$73,0)))</f>
        <v/>
      </c>
      <c r="D34" s="13" t="str">
        <f>IF(B34="","",INDEX(Stores!$B$2:$B$73,MATCH(B34,Stores!$D$2:$D$73,0)))</f>
        <v/>
      </c>
      <c r="E34" s="13" t="str">
        <f>IF(B34="","",INDEX(Stores!$C$2:$C$73,MATCH(B34,Stores!$D$2:$D$73,0)))</f>
        <v/>
      </c>
      <c r="F34" s="14" t="str">
        <f>IF(B34="","",INDEX(Stores!$E$2:$E$73,MATCH(B34,Stores!$D$2:$D$73,0)))</f>
        <v/>
      </c>
      <c r="G34" s="12" t="str">
        <f>IF(B34="","",INDEX(Stores!$F$2:$F$73,MATCH(B34,Stores!$D$2:$D$73,0)))</f>
        <v/>
      </c>
      <c r="H34" s="15"/>
      <c r="I34" s="15"/>
      <c r="J34" s="16"/>
      <c r="K34" s="17"/>
      <c r="L34" s="19" t="str">
        <f t="shared" si="0"/>
        <v/>
      </c>
      <c r="M34" s="7"/>
      <c r="N34" s="8"/>
    </row>
    <row r="35" spans="1:14" ht="18" customHeight="1" x14ac:dyDescent="0.2">
      <c r="A35" s="10">
        <v>33</v>
      </c>
      <c r="B35" s="11"/>
      <c r="C35" s="12" t="str">
        <f>IF(B35="","",INDEX(Stores!$A$2:$A$73,MATCH(B35,Stores!$D$2:$D$73,0)))</f>
        <v/>
      </c>
      <c r="D35" s="13" t="str">
        <f>IF(B35="","",INDEX(Stores!$B$2:$B$73,MATCH(B35,Stores!$D$2:$D$73,0)))</f>
        <v/>
      </c>
      <c r="E35" s="13" t="str">
        <f>IF(B35="","",INDEX(Stores!$C$2:$C$73,MATCH(B35,Stores!$D$2:$D$73,0)))</f>
        <v/>
      </c>
      <c r="F35" s="14" t="str">
        <f>IF(B35="","",INDEX(Stores!$E$2:$E$73,MATCH(B35,Stores!$D$2:$D$73,0)))</f>
        <v/>
      </c>
      <c r="G35" s="12" t="str">
        <f>IF(B35="","",INDEX(Stores!$F$2:$F$73,MATCH(B35,Stores!$D$2:$D$73,0)))</f>
        <v/>
      </c>
      <c r="H35" s="15"/>
      <c r="I35" s="15"/>
      <c r="J35" s="16"/>
      <c r="K35" s="17"/>
      <c r="L35" s="18" t="str">
        <f t="shared" ref="L35:L66" si="1">IF(C35="","",C35&amp;"_"&amp;SUBSTITUTE(E35," ","")&amp;"_Agreement")</f>
        <v/>
      </c>
      <c r="M35" s="7"/>
      <c r="N35" s="7"/>
    </row>
    <row r="36" spans="1:14" ht="18" customHeight="1" x14ac:dyDescent="0.2">
      <c r="A36" s="10">
        <v>34</v>
      </c>
      <c r="B36" s="11"/>
      <c r="C36" s="12" t="str">
        <f>IF(B36="","",INDEX(Stores!$A$2:$A$73,MATCH(B36,Stores!$D$2:$D$73,0)))</f>
        <v/>
      </c>
      <c r="D36" s="13" t="str">
        <f>IF(B36="","",INDEX(Stores!$B$2:$B$73,MATCH(B36,Stores!$D$2:$D$73,0)))</f>
        <v/>
      </c>
      <c r="E36" s="13" t="str">
        <f>IF(B36="","",INDEX(Stores!$C$2:$C$73,MATCH(B36,Stores!$D$2:$D$73,0)))</f>
        <v/>
      </c>
      <c r="F36" s="14" t="str">
        <f>IF(B36="","",INDEX(Stores!$E$2:$E$73,MATCH(B36,Stores!$D$2:$D$73,0)))</f>
        <v/>
      </c>
      <c r="G36" s="12" t="str">
        <f>IF(B36="","",INDEX(Stores!$F$2:$F$73,MATCH(B36,Stores!$D$2:$D$73,0)))</f>
        <v/>
      </c>
      <c r="H36" s="15"/>
      <c r="I36" s="15"/>
      <c r="J36" s="16"/>
      <c r="K36" s="17"/>
      <c r="L36" s="19" t="str">
        <f t="shared" si="1"/>
        <v/>
      </c>
      <c r="M36" s="7"/>
      <c r="N36" s="8"/>
    </row>
    <row r="37" spans="1:14" ht="18" customHeight="1" x14ac:dyDescent="0.2">
      <c r="A37" s="10">
        <v>35</v>
      </c>
      <c r="B37" s="11"/>
      <c r="C37" s="12" t="str">
        <f>IF(B37="","",INDEX(Stores!$A$2:$A$73,MATCH(B37,Stores!$D$2:$D$73,0)))</f>
        <v/>
      </c>
      <c r="D37" s="13" t="str">
        <f>IF(B37="","",INDEX(Stores!$B$2:$B$73,MATCH(B37,Stores!$D$2:$D$73,0)))</f>
        <v/>
      </c>
      <c r="E37" s="13" t="str">
        <f>IF(B37="","",INDEX(Stores!$C$2:$C$73,MATCH(B37,Stores!$D$2:$D$73,0)))</f>
        <v/>
      </c>
      <c r="F37" s="14" t="str">
        <f>IF(B37="","",INDEX(Stores!$E$2:$E$73,MATCH(B37,Stores!$D$2:$D$73,0)))</f>
        <v/>
      </c>
      <c r="G37" s="12" t="str">
        <f>IF(B37="","",INDEX(Stores!$F$2:$F$73,MATCH(B37,Stores!$D$2:$D$73,0)))</f>
        <v/>
      </c>
      <c r="H37" s="15"/>
      <c r="I37" s="15"/>
      <c r="J37" s="16"/>
      <c r="K37" s="17"/>
      <c r="L37" s="18" t="str">
        <f t="shared" si="1"/>
        <v/>
      </c>
      <c r="M37" s="7"/>
      <c r="N37" s="7"/>
    </row>
    <row r="38" spans="1:14" ht="18" customHeight="1" x14ac:dyDescent="0.2">
      <c r="A38" s="10">
        <v>36</v>
      </c>
      <c r="B38" s="11"/>
      <c r="C38" s="12" t="str">
        <f>IF(B38="","",INDEX(Stores!$A$2:$A$73,MATCH(B38,Stores!$D$2:$D$73,0)))</f>
        <v/>
      </c>
      <c r="D38" s="13" t="str">
        <f>IF(B38="","",INDEX(Stores!$B$2:$B$73,MATCH(B38,Stores!$D$2:$D$73,0)))</f>
        <v/>
      </c>
      <c r="E38" s="13" t="str">
        <f>IF(B38="","",INDEX(Stores!$C$2:$C$73,MATCH(B38,Stores!$D$2:$D$73,0)))</f>
        <v/>
      </c>
      <c r="F38" s="14" t="str">
        <f>IF(B38="","",INDEX(Stores!$E$2:$E$73,MATCH(B38,Stores!$D$2:$D$73,0)))</f>
        <v/>
      </c>
      <c r="G38" s="12" t="str">
        <f>IF(B38="","",INDEX(Stores!$F$2:$F$73,MATCH(B38,Stores!$D$2:$D$73,0)))</f>
        <v/>
      </c>
      <c r="H38" s="15"/>
      <c r="I38" s="15"/>
      <c r="J38" s="16"/>
      <c r="K38" s="17"/>
      <c r="L38" s="19" t="str">
        <f t="shared" si="1"/>
        <v/>
      </c>
      <c r="M38" s="7"/>
      <c r="N38" s="8"/>
    </row>
    <row r="39" spans="1:14" ht="18" customHeight="1" x14ac:dyDescent="0.2">
      <c r="A39" s="10">
        <v>37</v>
      </c>
      <c r="B39" s="11"/>
      <c r="C39" s="12" t="str">
        <f>IF(B39="","",INDEX(Stores!$A$2:$A$73,MATCH(B39,Stores!$D$2:$D$73,0)))</f>
        <v/>
      </c>
      <c r="D39" s="13" t="str">
        <f>IF(B39="","",INDEX(Stores!$B$2:$B$73,MATCH(B39,Stores!$D$2:$D$73,0)))</f>
        <v/>
      </c>
      <c r="E39" s="13" t="str">
        <f>IF(B39="","",INDEX(Stores!$C$2:$C$73,MATCH(B39,Stores!$D$2:$D$73,0)))</f>
        <v/>
      </c>
      <c r="F39" s="14" t="str">
        <f>IF(B39="","",INDEX(Stores!$E$2:$E$73,MATCH(B39,Stores!$D$2:$D$73,0)))</f>
        <v/>
      </c>
      <c r="G39" s="12" t="str">
        <f>IF(B39="","",INDEX(Stores!$F$2:$F$73,MATCH(B39,Stores!$D$2:$D$73,0)))</f>
        <v/>
      </c>
      <c r="H39" s="15"/>
      <c r="I39" s="15"/>
      <c r="J39" s="16"/>
      <c r="K39" s="17"/>
      <c r="L39" s="18" t="str">
        <f t="shared" si="1"/>
        <v/>
      </c>
      <c r="M39" s="7"/>
      <c r="N39" s="7"/>
    </row>
    <row r="40" spans="1:14" ht="18" customHeight="1" x14ac:dyDescent="0.2">
      <c r="A40" s="10">
        <v>38</v>
      </c>
      <c r="B40" s="11"/>
      <c r="C40" s="12" t="str">
        <f>IF(B40="","",INDEX(Stores!$A$2:$A$73,MATCH(B40,Stores!$D$2:$D$73,0)))</f>
        <v/>
      </c>
      <c r="D40" s="13" t="str">
        <f>IF(B40="","",INDEX(Stores!$B$2:$B$73,MATCH(B40,Stores!$D$2:$D$73,0)))</f>
        <v/>
      </c>
      <c r="E40" s="13" t="str">
        <f>IF(B40="","",INDEX(Stores!$C$2:$C$73,MATCH(B40,Stores!$D$2:$D$73,0)))</f>
        <v/>
      </c>
      <c r="F40" s="14" t="str">
        <f>IF(B40="","",INDEX(Stores!$E$2:$E$73,MATCH(B40,Stores!$D$2:$D$73,0)))</f>
        <v/>
      </c>
      <c r="G40" s="12" t="str">
        <f>IF(B40="","",INDEX(Stores!$F$2:$F$73,MATCH(B40,Stores!$D$2:$D$73,0)))</f>
        <v/>
      </c>
      <c r="H40" s="15"/>
      <c r="I40" s="15"/>
      <c r="J40" s="16"/>
      <c r="K40" s="17"/>
      <c r="L40" s="19" t="str">
        <f t="shared" si="1"/>
        <v/>
      </c>
      <c r="M40" s="7"/>
      <c r="N40" s="8"/>
    </row>
    <row r="41" spans="1:14" ht="18" customHeight="1" x14ac:dyDescent="0.2">
      <c r="A41" s="10">
        <v>39</v>
      </c>
      <c r="B41" s="11"/>
      <c r="C41" s="12" t="str">
        <f>IF(B41="","",INDEX(Stores!$A$2:$A$73,MATCH(B41,Stores!$D$2:$D$73,0)))</f>
        <v/>
      </c>
      <c r="D41" s="13" t="str">
        <f>IF(B41="","",INDEX(Stores!$B$2:$B$73,MATCH(B41,Stores!$D$2:$D$73,0)))</f>
        <v/>
      </c>
      <c r="E41" s="13" t="str">
        <f>IF(B41="","",INDEX(Stores!$C$2:$C$73,MATCH(B41,Stores!$D$2:$D$73,0)))</f>
        <v/>
      </c>
      <c r="F41" s="14" t="str">
        <f>IF(B41="","",INDEX(Stores!$E$2:$E$73,MATCH(B41,Stores!$D$2:$D$73,0)))</f>
        <v/>
      </c>
      <c r="G41" s="12" t="str">
        <f>IF(B41="","",INDEX(Stores!$F$2:$F$73,MATCH(B41,Stores!$D$2:$D$73,0)))</f>
        <v/>
      </c>
      <c r="H41" s="15"/>
      <c r="I41" s="15"/>
      <c r="J41" s="16"/>
      <c r="K41" s="17"/>
      <c r="L41" s="18" t="str">
        <f t="shared" si="1"/>
        <v/>
      </c>
      <c r="M41" s="7"/>
      <c r="N41" s="7"/>
    </row>
    <row r="42" spans="1:14" ht="18" customHeight="1" x14ac:dyDescent="0.2">
      <c r="A42" s="10">
        <v>40</v>
      </c>
      <c r="B42" s="11"/>
      <c r="C42" s="12" t="str">
        <f>IF(B42="","",INDEX(Stores!$A$2:$A$73,MATCH(B42,Stores!$D$2:$D$73,0)))</f>
        <v/>
      </c>
      <c r="D42" s="13" t="str">
        <f>IF(B42="","",INDEX(Stores!$B$2:$B$73,MATCH(B42,Stores!$D$2:$D$73,0)))</f>
        <v/>
      </c>
      <c r="E42" s="13" t="str">
        <f>IF(B42="","",INDEX(Stores!$C$2:$C$73,MATCH(B42,Stores!$D$2:$D$73,0)))</f>
        <v/>
      </c>
      <c r="F42" s="14" t="str">
        <f>IF(B42="","",INDEX(Stores!$E$2:$E$73,MATCH(B42,Stores!$D$2:$D$73,0)))</f>
        <v/>
      </c>
      <c r="G42" s="12" t="str">
        <f>IF(B42="","",INDEX(Stores!$F$2:$F$73,MATCH(B42,Stores!$D$2:$D$73,0)))</f>
        <v/>
      </c>
      <c r="H42" s="15"/>
      <c r="I42" s="15"/>
      <c r="J42" s="16"/>
      <c r="K42" s="17"/>
      <c r="L42" s="19" t="str">
        <f t="shared" si="1"/>
        <v/>
      </c>
      <c r="M42" s="7"/>
      <c r="N42" s="8"/>
    </row>
    <row r="43" spans="1:14" ht="18" customHeight="1" x14ac:dyDescent="0.2">
      <c r="A43" s="10">
        <v>41</v>
      </c>
      <c r="B43" s="11"/>
      <c r="C43" s="12" t="str">
        <f>IF(B43="","",INDEX(Stores!$A$2:$A$73,MATCH(B43,Stores!$D$2:$D$73,0)))</f>
        <v/>
      </c>
      <c r="D43" s="13" t="str">
        <f>IF(B43="","",INDEX(Stores!$B$2:$B$73,MATCH(B43,Stores!$D$2:$D$73,0)))</f>
        <v/>
      </c>
      <c r="E43" s="13" t="str">
        <f>IF(B43="","",INDEX(Stores!$C$2:$C$73,MATCH(B43,Stores!$D$2:$D$73,0)))</f>
        <v/>
      </c>
      <c r="F43" s="14" t="str">
        <f>IF(B43="","",INDEX(Stores!$E$2:$E$73,MATCH(B43,Stores!$D$2:$D$73,0)))</f>
        <v/>
      </c>
      <c r="G43" s="12" t="str">
        <f>IF(B43="","",INDEX(Stores!$F$2:$F$73,MATCH(B43,Stores!$D$2:$D$73,0)))</f>
        <v/>
      </c>
      <c r="H43" s="15"/>
      <c r="I43" s="15"/>
      <c r="J43" s="16"/>
      <c r="K43" s="17"/>
      <c r="L43" s="18" t="str">
        <f t="shared" si="1"/>
        <v/>
      </c>
      <c r="M43" s="7"/>
      <c r="N43" s="7"/>
    </row>
    <row r="44" spans="1:14" ht="18" customHeight="1" x14ac:dyDescent="0.2">
      <c r="A44" s="10">
        <v>42</v>
      </c>
      <c r="B44" s="11"/>
      <c r="C44" s="12" t="str">
        <f>IF(B44="","",INDEX(Stores!$A$2:$A$73,MATCH(B44,Stores!$D$2:$D$73,0)))</f>
        <v/>
      </c>
      <c r="D44" s="13" t="str">
        <f>IF(B44="","",INDEX(Stores!$B$2:$B$73,MATCH(B44,Stores!$D$2:$D$73,0)))</f>
        <v/>
      </c>
      <c r="E44" s="13" t="str">
        <f>IF(B44="","",INDEX(Stores!$C$2:$C$73,MATCH(B44,Stores!$D$2:$D$73,0)))</f>
        <v/>
      </c>
      <c r="F44" s="14" t="str">
        <f>IF(B44="","",INDEX(Stores!$E$2:$E$73,MATCH(B44,Stores!$D$2:$D$73,0)))</f>
        <v/>
      </c>
      <c r="G44" s="12" t="str">
        <f>IF(B44="","",INDEX(Stores!$F$2:$F$73,MATCH(B44,Stores!$D$2:$D$73,0)))</f>
        <v/>
      </c>
      <c r="H44" s="15"/>
      <c r="I44" s="15"/>
      <c r="J44" s="16"/>
      <c r="K44" s="17"/>
      <c r="L44" s="19" t="str">
        <f t="shared" si="1"/>
        <v/>
      </c>
      <c r="M44" s="7"/>
      <c r="N44" s="8"/>
    </row>
    <row r="45" spans="1:14" ht="18" customHeight="1" x14ac:dyDescent="0.2">
      <c r="A45" s="10">
        <v>43</v>
      </c>
      <c r="B45" s="11"/>
      <c r="C45" s="12" t="str">
        <f>IF(B45="","",INDEX(Stores!$A$2:$A$73,MATCH(B45,Stores!$D$2:$D$73,0)))</f>
        <v/>
      </c>
      <c r="D45" s="13" t="str">
        <f>IF(B45="","",INDEX(Stores!$B$2:$B$73,MATCH(B45,Stores!$D$2:$D$73,0)))</f>
        <v/>
      </c>
      <c r="E45" s="13" t="str">
        <f>IF(B45="","",INDEX(Stores!$C$2:$C$73,MATCH(B45,Stores!$D$2:$D$73,0)))</f>
        <v/>
      </c>
      <c r="F45" s="14" t="str">
        <f>IF(B45="","",INDEX(Stores!$E$2:$E$73,MATCH(B45,Stores!$D$2:$D$73,0)))</f>
        <v/>
      </c>
      <c r="G45" s="12" t="str">
        <f>IF(B45="","",INDEX(Stores!$F$2:$F$73,MATCH(B45,Stores!$D$2:$D$73,0)))</f>
        <v/>
      </c>
      <c r="H45" s="15"/>
      <c r="I45" s="15"/>
      <c r="J45" s="16"/>
      <c r="K45" s="17"/>
      <c r="L45" s="18" t="str">
        <f t="shared" si="1"/>
        <v/>
      </c>
      <c r="M45" s="7"/>
      <c r="N45" s="7"/>
    </row>
    <row r="46" spans="1:14" ht="18" customHeight="1" x14ac:dyDescent="0.2">
      <c r="A46" s="10">
        <v>44</v>
      </c>
      <c r="B46" s="11"/>
      <c r="C46" s="12" t="str">
        <f>IF(B46="","",INDEX(Stores!$A$2:$A$73,MATCH(B46,Stores!$D$2:$D$73,0)))</f>
        <v/>
      </c>
      <c r="D46" s="13" t="str">
        <f>IF(B46="","",INDEX(Stores!$B$2:$B$73,MATCH(B46,Stores!$D$2:$D$73,0)))</f>
        <v/>
      </c>
      <c r="E46" s="13" t="str">
        <f>IF(B46="","",INDEX(Stores!$C$2:$C$73,MATCH(B46,Stores!$D$2:$D$73,0)))</f>
        <v/>
      </c>
      <c r="F46" s="14" t="str">
        <f>IF(B46="","",INDEX(Stores!$E$2:$E$73,MATCH(B46,Stores!$D$2:$D$73,0)))</f>
        <v/>
      </c>
      <c r="G46" s="12" t="str">
        <f>IF(B46="","",INDEX(Stores!$F$2:$F$73,MATCH(B46,Stores!$D$2:$D$73,0)))</f>
        <v/>
      </c>
      <c r="H46" s="15"/>
      <c r="I46" s="15"/>
      <c r="J46" s="16"/>
      <c r="K46" s="17"/>
      <c r="L46" s="19" t="str">
        <f t="shared" si="1"/>
        <v/>
      </c>
      <c r="M46" s="7"/>
      <c r="N46" s="8"/>
    </row>
    <row r="47" spans="1:14" ht="18" customHeight="1" x14ac:dyDescent="0.2">
      <c r="A47" s="10">
        <v>45</v>
      </c>
      <c r="B47" s="11"/>
      <c r="C47" s="12" t="str">
        <f>IF(B47="","",INDEX(Stores!$A$2:$A$73,MATCH(B47,Stores!$D$2:$D$73,0)))</f>
        <v/>
      </c>
      <c r="D47" s="13" t="str">
        <f>IF(B47="","",INDEX(Stores!$B$2:$B$73,MATCH(B47,Stores!$D$2:$D$73,0)))</f>
        <v/>
      </c>
      <c r="E47" s="13" t="str">
        <f>IF(B47="","",INDEX(Stores!$C$2:$C$73,MATCH(B47,Stores!$D$2:$D$73,0)))</f>
        <v/>
      </c>
      <c r="F47" s="14" t="str">
        <f>IF(B47="","",INDEX(Stores!$E$2:$E$73,MATCH(B47,Stores!$D$2:$D$73,0)))</f>
        <v/>
      </c>
      <c r="G47" s="12" t="str">
        <f>IF(B47="","",INDEX(Stores!$F$2:$F$73,MATCH(B47,Stores!$D$2:$D$73,0)))</f>
        <v/>
      </c>
      <c r="H47" s="15"/>
      <c r="I47" s="15"/>
      <c r="J47" s="16"/>
      <c r="K47" s="17"/>
      <c r="L47" s="18" t="str">
        <f t="shared" si="1"/>
        <v/>
      </c>
      <c r="M47" s="7"/>
      <c r="N47" s="7"/>
    </row>
    <row r="48" spans="1:14" ht="18" customHeight="1" x14ac:dyDescent="0.2">
      <c r="A48" s="10">
        <v>46</v>
      </c>
      <c r="B48" s="11"/>
      <c r="C48" s="12" t="str">
        <f>IF(B48="","",INDEX(Stores!$A$2:$A$73,MATCH(B48,Stores!$D$2:$D$73,0)))</f>
        <v/>
      </c>
      <c r="D48" s="13" t="str">
        <f>IF(B48="","",INDEX(Stores!$B$2:$B$73,MATCH(B48,Stores!$D$2:$D$73,0)))</f>
        <v/>
      </c>
      <c r="E48" s="13" t="str">
        <f>IF(B48="","",INDEX(Stores!$C$2:$C$73,MATCH(B48,Stores!$D$2:$D$73,0)))</f>
        <v/>
      </c>
      <c r="F48" s="14" t="str">
        <f>IF(B48="","",INDEX(Stores!$E$2:$E$73,MATCH(B48,Stores!$D$2:$D$73,0)))</f>
        <v/>
      </c>
      <c r="G48" s="12" t="str">
        <f>IF(B48="","",INDEX(Stores!$F$2:$F$73,MATCH(B48,Stores!$D$2:$D$73,0)))</f>
        <v/>
      </c>
      <c r="H48" s="15"/>
      <c r="I48" s="15"/>
      <c r="J48" s="16"/>
      <c r="K48" s="17"/>
      <c r="L48" s="19" t="str">
        <f t="shared" si="1"/>
        <v/>
      </c>
      <c r="M48" s="7"/>
      <c r="N48" s="8"/>
    </row>
    <row r="49" spans="1:14" ht="18" customHeight="1" x14ac:dyDescent="0.2">
      <c r="A49" s="10">
        <v>47</v>
      </c>
      <c r="B49" s="11"/>
      <c r="C49" s="12" t="str">
        <f>IF(B49="","",INDEX(Stores!$A$2:$A$73,MATCH(B49,Stores!$D$2:$D$73,0)))</f>
        <v/>
      </c>
      <c r="D49" s="13" t="str">
        <f>IF(B49="","",INDEX(Stores!$B$2:$B$73,MATCH(B49,Stores!$D$2:$D$73,0)))</f>
        <v/>
      </c>
      <c r="E49" s="13" t="str">
        <f>IF(B49="","",INDEX(Stores!$C$2:$C$73,MATCH(B49,Stores!$D$2:$D$73,0)))</f>
        <v/>
      </c>
      <c r="F49" s="14" t="str">
        <f>IF(B49="","",INDEX(Stores!$E$2:$E$73,MATCH(B49,Stores!$D$2:$D$73,0)))</f>
        <v/>
      </c>
      <c r="G49" s="12" t="str">
        <f>IF(B49="","",INDEX(Stores!$F$2:$F$73,MATCH(B49,Stores!$D$2:$D$73,0)))</f>
        <v/>
      </c>
      <c r="H49" s="15"/>
      <c r="I49" s="15"/>
      <c r="J49" s="16"/>
      <c r="K49" s="17"/>
      <c r="L49" s="18" t="str">
        <f t="shared" si="1"/>
        <v/>
      </c>
      <c r="M49" s="7"/>
      <c r="N49" s="7"/>
    </row>
    <row r="50" spans="1:14" ht="18" customHeight="1" x14ac:dyDescent="0.2">
      <c r="A50" s="10">
        <v>48</v>
      </c>
      <c r="B50" s="11"/>
      <c r="C50" s="12" t="str">
        <f>IF(B50="","",INDEX(Stores!$A$2:$A$73,MATCH(B50,Stores!$D$2:$D$73,0)))</f>
        <v/>
      </c>
      <c r="D50" s="13" t="str">
        <f>IF(B50="","",INDEX(Stores!$B$2:$B$73,MATCH(B50,Stores!$D$2:$D$73,0)))</f>
        <v/>
      </c>
      <c r="E50" s="13" t="str">
        <f>IF(B50="","",INDEX(Stores!$C$2:$C$73,MATCH(B50,Stores!$D$2:$D$73,0)))</f>
        <v/>
      </c>
      <c r="F50" s="14" t="str">
        <f>IF(B50="","",INDEX(Stores!$E$2:$E$73,MATCH(B50,Stores!$D$2:$D$73,0)))</f>
        <v/>
      </c>
      <c r="G50" s="12" t="str">
        <f>IF(B50="","",INDEX(Stores!$F$2:$F$73,MATCH(B50,Stores!$D$2:$D$73,0)))</f>
        <v/>
      </c>
      <c r="H50" s="15"/>
      <c r="I50" s="15"/>
      <c r="J50" s="16"/>
      <c r="K50" s="17"/>
      <c r="L50" s="19" t="str">
        <f t="shared" si="1"/>
        <v/>
      </c>
      <c r="M50" s="7"/>
      <c r="N50" s="8"/>
    </row>
    <row r="51" spans="1:14" ht="18" customHeight="1" x14ac:dyDescent="0.2">
      <c r="A51" s="10">
        <v>49</v>
      </c>
      <c r="B51" s="11"/>
      <c r="C51" s="12" t="str">
        <f>IF(B51="","",INDEX(Stores!$A$2:$A$73,MATCH(B51,Stores!$D$2:$D$73,0)))</f>
        <v/>
      </c>
      <c r="D51" s="13" t="str">
        <f>IF(B51="","",INDEX(Stores!$B$2:$B$73,MATCH(B51,Stores!$D$2:$D$73,0)))</f>
        <v/>
      </c>
      <c r="E51" s="13" t="str">
        <f>IF(B51="","",INDEX(Stores!$C$2:$C$73,MATCH(B51,Stores!$D$2:$D$73,0)))</f>
        <v/>
      </c>
      <c r="F51" s="14" t="str">
        <f>IF(B51="","",INDEX(Stores!$E$2:$E$73,MATCH(B51,Stores!$D$2:$D$73,0)))</f>
        <v/>
      </c>
      <c r="G51" s="12" t="str">
        <f>IF(B51="","",INDEX(Stores!$F$2:$F$73,MATCH(B51,Stores!$D$2:$D$73,0)))</f>
        <v/>
      </c>
      <c r="H51" s="15"/>
      <c r="I51" s="15"/>
      <c r="J51" s="16"/>
      <c r="K51" s="17"/>
      <c r="L51" s="18" t="str">
        <f t="shared" si="1"/>
        <v/>
      </c>
      <c r="M51" s="7"/>
      <c r="N51" s="7"/>
    </row>
    <row r="52" spans="1:14" ht="18" customHeight="1" x14ac:dyDescent="0.2">
      <c r="A52" s="10">
        <v>50</v>
      </c>
      <c r="B52" s="11"/>
      <c r="C52" s="12" t="str">
        <f>IF(B52="","",INDEX(Stores!$A$2:$A$73,MATCH(B52,Stores!$D$2:$D$73,0)))</f>
        <v/>
      </c>
      <c r="D52" s="13" t="str">
        <f>IF(B52="","",INDEX(Stores!$B$2:$B$73,MATCH(B52,Stores!$D$2:$D$73,0)))</f>
        <v/>
      </c>
      <c r="E52" s="13" t="str">
        <f>IF(B52="","",INDEX(Stores!$C$2:$C$73,MATCH(B52,Stores!$D$2:$D$73,0)))</f>
        <v/>
      </c>
      <c r="F52" s="14" t="str">
        <f>IF(B52="","",INDEX(Stores!$E$2:$E$73,MATCH(B52,Stores!$D$2:$D$73,0)))</f>
        <v/>
      </c>
      <c r="G52" s="12" t="str">
        <f>IF(B52="","",INDEX(Stores!$F$2:$F$73,MATCH(B52,Stores!$D$2:$D$73,0)))</f>
        <v/>
      </c>
      <c r="H52" s="15"/>
      <c r="I52" s="15"/>
      <c r="J52" s="16"/>
      <c r="K52" s="17"/>
      <c r="L52" s="19" t="str">
        <f t="shared" si="1"/>
        <v/>
      </c>
      <c r="M52" s="7"/>
      <c r="N52" s="8"/>
    </row>
    <row r="53" spans="1:14" ht="18" customHeight="1" x14ac:dyDescent="0.2">
      <c r="A53" s="10">
        <v>51</v>
      </c>
      <c r="B53" s="11"/>
      <c r="C53" s="12" t="str">
        <f>IF(B53="","",INDEX(Stores!$A$2:$A$73,MATCH(B53,Stores!$D$2:$D$73,0)))</f>
        <v/>
      </c>
      <c r="D53" s="13" t="str">
        <f>IF(B53="","",INDEX(Stores!$B$2:$B$73,MATCH(B53,Stores!$D$2:$D$73,0)))</f>
        <v/>
      </c>
      <c r="E53" s="13" t="str">
        <f>IF(B53="","",INDEX(Stores!$C$2:$C$73,MATCH(B53,Stores!$D$2:$D$73,0)))</f>
        <v/>
      </c>
      <c r="F53" s="14" t="str">
        <f>IF(B53="","",INDEX(Stores!$E$2:$E$73,MATCH(B53,Stores!$D$2:$D$73,0)))</f>
        <v/>
      </c>
      <c r="G53" s="12" t="str">
        <f>IF(B53="","",INDEX(Stores!$F$2:$F$73,MATCH(B53,Stores!$D$2:$D$73,0)))</f>
        <v/>
      </c>
      <c r="H53" s="15"/>
      <c r="I53" s="15"/>
      <c r="J53" s="16"/>
      <c r="K53" s="17"/>
      <c r="L53" s="18" t="str">
        <f t="shared" si="1"/>
        <v/>
      </c>
      <c r="M53" s="7"/>
      <c r="N53" s="7"/>
    </row>
    <row r="54" spans="1:14" ht="18" customHeight="1" x14ac:dyDescent="0.2">
      <c r="A54" s="10">
        <v>52</v>
      </c>
      <c r="B54" s="11"/>
      <c r="C54" s="12" t="str">
        <f>IF(B54="","",INDEX(Stores!$A$2:$A$73,MATCH(B54,Stores!$D$2:$D$73,0)))</f>
        <v/>
      </c>
      <c r="D54" s="13" t="str">
        <f>IF(B54="","",INDEX(Stores!$B$2:$B$73,MATCH(B54,Stores!$D$2:$D$73,0)))</f>
        <v/>
      </c>
      <c r="E54" s="13" t="str">
        <f>IF(B54="","",INDEX(Stores!$C$2:$C$73,MATCH(B54,Stores!$D$2:$D$73,0)))</f>
        <v/>
      </c>
      <c r="F54" s="14" t="str">
        <f>IF(B54="","",INDEX(Stores!$E$2:$E$73,MATCH(B54,Stores!$D$2:$D$73,0)))</f>
        <v/>
      </c>
      <c r="G54" s="12" t="str">
        <f>IF(B54="","",INDEX(Stores!$F$2:$F$73,MATCH(B54,Stores!$D$2:$D$73,0)))</f>
        <v/>
      </c>
      <c r="H54" s="15"/>
      <c r="I54" s="15"/>
      <c r="J54" s="16"/>
      <c r="K54" s="17"/>
      <c r="L54" s="19" t="str">
        <f t="shared" si="1"/>
        <v/>
      </c>
      <c r="M54" s="7"/>
      <c r="N54" s="8"/>
    </row>
    <row r="55" spans="1:14" ht="18" customHeight="1" x14ac:dyDescent="0.2">
      <c r="A55" s="10">
        <v>53</v>
      </c>
      <c r="B55" s="11"/>
      <c r="C55" s="12" t="str">
        <f>IF(B55="","",INDEX(Stores!$A$2:$A$73,MATCH(B55,Stores!$D$2:$D$73,0)))</f>
        <v/>
      </c>
      <c r="D55" s="13" t="str">
        <f>IF(B55="","",INDEX(Stores!$B$2:$B$73,MATCH(B55,Stores!$D$2:$D$73,0)))</f>
        <v/>
      </c>
      <c r="E55" s="13" t="str">
        <f>IF(B55="","",INDEX(Stores!$C$2:$C$73,MATCH(B55,Stores!$D$2:$D$73,0)))</f>
        <v/>
      </c>
      <c r="F55" s="14" t="str">
        <f>IF(B55="","",INDEX(Stores!$E$2:$E$73,MATCH(B55,Stores!$D$2:$D$73,0)))</f>
        <v/>
      </c>
      <c r="G55" s="12" t="str">
        <f>IF(B55="","",INDEX(Stores!$F$2:$F$73,MATCH(B55,Stores!$D$2:$D$73,0)))</f>
        <v/>
      </c>
      <c r="H55" s="15"/>
      <c r="I55" s="15"/>
      <c r="J55" s="16"/>
      <c r="K55" s="17"/>
      <c r="L55" s="18" t="str">
        <f t="shared" si="1"/>
        <v/>
      </c>
      <c r="M55" s="7"/>
      <c r="N55" s="7"/>
    </row>
    <row r="56" spans="1:14" ht="18" customHeight="1" x14ac:dyDescent="0.2">
      <c r="A56" s="10">
        <v>54</v>
      </c>
      <c r="B56" s="11"/>
      <c r="C56" s="12" t="str">
        <f>IF(B56="","",INDEX(Stores!$A$2:$A$73,MATCH(B56,Stores!$D$2:$D$73,0)))</f>
        <v/>
      </c>
      <c r="D56" s="13" t="str">
        <f>IF(B56="","",INDEX(Stores!$B$2:$B$73,MATCH(B56,Stores!$D$2:$D$73,0)))</f>
        <v/>
      </c>
      <c r="E56" s="13" t="str">
        <f>IF(B56="","",INDEX(Stores!$C$2:$C$73,MATCH(B56,Stores!$D$2:$D$73,0)))</f>
        <v/>
      </c>
      <c r="F56" s="14" t="str">
        <f>IF(B56="","",INDEX(Stores!$E$2:$E$73,MATCH(B56,Stores!$D$2:$D$73,0)))</f>
        <v/>
      </c>
      <c r="G56" s="12" t="str">
        <f>IF(B56="","",INDEX(Stores!$F$2:$F$73,MATCH(B56,Stores!$D$2:$D$73,0)))</f>
        <v/>
      </c>
      <c r="H56" s="15"/>
      <c r="I56" s="15"/>
      <c r="J56" s="16"/>
      <c r="K56" s="17"/>
      <c r="L56" s="19" t="str">
        <f t="shared" si="1"/>
        <v/>
      </c>
      <c r="M56" s="7"/>
      <c r="N56" s="8"/>
    </row>
    <row r="57" spans="1:14" ht="18" customHeight="1" x14ac:dyDescent="0.2">
      <c r="A57" s="10">
        <v>55</v>
      </c>
      <c r="B57" s="11"/>
      <c r="C57" s="12" t="str">
        <f>IF(B57="","",INDEX(Stores!$A$2:$A$73,MATCH(B57,Stores!$D$2:$D$73,0)))</f>
        <v/>
      </c>
      <c r="D57" s="13" t="str">
        <f>IF(B57="","",INDEX(Stores!$B$2:$B$73,MATCH(B57,Stores!$D$2:$D$73,0)))</f>
        <v/>
      </c>
      <c r="E57" s="13" t="str">
        <f>IF(B57="","",INDEX(Stores!$C$2:$C$73,MATCH(B57,Stores!$D$2:$D$73,0)))</f>
        <v/>
      </c>
      <c r="F57" s="14" t="str">
        <f>IF(B57="","",INDEX(Stores!$E$2:$E$73,MATCH(B57,Stores!$D$2:$D$73,0)))</f>
        <v/>
      </c>
      <c r="G57" s="12" t="str">
        <f>IF(B57="","",INDEX(Stores!$F$2:$F$73,MATCH(B57,Stores!$D$2:$D$73,0)))</f>
        <v/>
      </c>
      <c r="H57" s="15"/>
      <c r="I57" s="15"/>
      <c r="J57" s="16"/>
      <c r="K57" s="17"/>
      <c r="L57" s="18" t="str">
        <f t="shared" si="1"/>
        <v/>
      </c>
      <c r="M57" s="7"/>
      <c r="N57" s="7"/>
    </row>
    <row r="58" spans="1:14" ht="18" customHeight="1" x14ac:dyDescent="0.2">
      <c r="A58" s="10">
        <v>56</v>
      </c>
      <c r="B58" s="11"/>
      <c r="C58" s="12" t="str">
        <f>IF(B58="","",INDEX(Stores!$A$2:$A$73,MATCH(B58,Stores!$D$2:$D$73,0)))</f>
        <v/>
      </c>
      <c r="D58" s="13" t="str">
        <f>IF(B58="","",INDEX(Stores!$B$2:$B$73,MATCH(B58,Stores!$D$2:$D$73,0)))</f>
        <v/>
      </c>
      <c r="E58" s="13" t="str">
        <f>IF(B58="","",INDEX(Stores!$C$2:$C$73,MATCH(B58,Stores!$D$2:$D$73,0)))</f>
        <v/>
      </c>
      <c r="F58" s="14" t="str">
        <f>IF(B58="","",INDEX(Stores!$E$2:$E$73,MATCH(B58,Stores!$D$2:$D$73,0)))</f>
        <v/>
      </c>
      <c r="G58" s="12" t="str">
        <f>IF(B58="","",INDEX(Stores!$F$2:$F$73,MATCH(B58,Stores!$D$2:$D$73,0)))</f>
        <v/>
      </c>
      <c r="H58" s="15"/>
      <c r="I58" s="15"/>
      <c r="J58" s="16"/>
      <c r="K58" s="17"/>
      <c r="L58" s="19" t="str">
        <f t="shared" si="1"/>
        <v/>
      </c>
      <c r="M58" s="7"/>
      <c r="N58" s="8"/>
    </row>
    <row r="59" spans="1:14" ht="18" customHeight="1" x14ac:dyDescent="0.2">
      <c r="A59" s="10">
        <v>57</v>
      </c>
      <c r="B59" s="11"/>
      <c r="C59" s="12" t="str">
        <f>IF(B59="","",INDEX(Stores!$A$2:$A$73,MATCH(B59,Stores!$D$2:$D$73,0)))</f>
        <v/>
      </c>
      <c r="D59" s="13" t="str">
        <f>IF(B59="","",INDEX(Stores!$B$2:$B$73,MATCH(B59,Stores!$D$2:$D$73,0)))</f>
        <v/>
      </c>
      <c r="E59" s="13" t="str">
        <f>IF(B59="","",INDEX(Stores!$C$2:$C$73,MATCH(B59,Stores!$D$2:$D$73,0)))</f>
        <v/>
      </c>
      <c r="F59" s="14" t="str">
        <f>IF(B59="","",INDEX(Stores!$E$2:$E$73,MATCH(B59,Stores!$D$2:$D$73,0)))</f>
        <v/>
      </c>
      <c r="G59" s="12" t="str">
        <f>IF(B59="","",INDEX(Stores!$F$2:$F$73,MATCH(B59,Stores!$D$2:$D$73,0)))</f>
        <v/>
      </c>
      <c r="H59" s="15"/>
      <c r="I59" s="15"/>
      <c r="J59" s="16"/>
      <c r="K59" s="17"/>
      <c r="L59" s="18" t="str">
        <f t="shared" si="1"/>
        <v/>
      </c>
      <c r="M59" s="7"/>
      <c r="N59" s="7"/>
    </row>
    <row r="60" spans="1:14" ht="18" customHeight="1" x14ac:dyDescent="0.2">
      <c r="A60" s="10">
        <v>58</v>
      </c>
      <c r="B60" s="11"/>
      <c r="C60" s="12" t="str">
        <f>IF(B60="","",INDEX(Stores!$A$2:$A$73,MATCH(B60,Stores!$D$2:$D$73,0)))</f>
        <v/>
      </c>
      <c r="D60" s="13" t="str">
        <f>IF(B60="","",INDEX(Stores!$B$2:$B$73,MATCH(B60,Stores!$D$2:$D$73,0)))</f>
        <v/>
      </c>
      <c r="E60" s="13" t="str">
        <f>IF(B60="","",INDEX(Stores!$C$2:$C$73,MATCH(B60,Stores!$D$2:$D$73,0)))</f>
        <v/>
      </c>
      <c r="F60" s="14" t="str">
        <f>IF(B60="","",INDEX(Stores!$E$2:$E$73,MATCH(B60,Stores!$D$2:$D$73,0)))</f>
        <v/>
      </c>
      <c r="G60" s="12" t="str">
        <f>IF(B60="","",INDEX(Stores!$F$2:$F$73,MATCH(B60,Stores!$D$2:$D$73,0)))</f>
        <v/>
      </c>
      <c r="H60" s="15"/>
      <c r="I60" s="15"/>
      <c r="J60" s="16"/>
      <c r="K60" s="17"/>
      <c r="L60" s="19" t="str">
        <f t="shared" si="1"/>
        <v/>
      </c>
      <c r="M60" s="7"/>
      <c r="N60" s="8"/>
    </row>
    <row r="61" spans="1:14" ht="18" customHeight="1" x14ac:dyDescent="0.2">
      <c r="A61" s="10">
        <v>59</v>
      </c>
      <c r="B61" s="11"/>
      <c r="C61" s="12" t="str">
        <f>IF(B61="","",INDEX(Stores!$A$2:$A$73,MATCH(B61,Stores!$D$2:$D$73,0)))</f>
        <v/>
      </c>
      <c r="D61" s="13" t="str">
        <f>IF(B61="","",INDEX(Stores!$B$2:$B$73,MATCH(B61,Stores!$D$2:$D$73,0)))</f>
        <v/>
      </c>
      <c r="E61" s="13" t="str">
        <f>IF(B61="","",INDEX(Stores!$C$2:$C$73,MATCH(B61,Stores!$D$2:$D$73,0)))</f>
        <v/>
      </c>
      <c r="F61" s="14" t="str">
        <f>IF(B61="","",INDEX(Stores!$E$2:$E$73,MATCH(B61,Stores!$D$2:$D$73,0)))</f>
        <v/>
      </c>
      <c r="G61" s="12" t="str">
        <f>IF(B61="","",INDEX(Stores!$F$2:$F$73,MATCH(B61,Stores!$D$2:$D$73,0)))</f>
        <v/>
      </c>
      <c r="H61" s="15"/>
      <c r="I61" s="15"/>
      <c r="J61" s="16"/>
      <c r="K61" s="17"/>
      <c r="L61" s="18" t="str">
        <f t="shared" si="1"/>
        <v/>
      </c>
      <c r="M61" s="7"/>
      <c r="N61" s="7"/>
    </row>
    <row r="62" spans="1:14" ht="18" customHeight="1" x14ac:dyDescent="0.2">
      <c r="A62" s="10">
        <v>60</v>
      </c>
      <c r="B62" s="11"/>
      <c r="C62" s="12" t="str">
        <f>IF(B62="","",INDEX(Stores!$A$2:$A$73,MATCH(B62,Stores!$D$2:$D$73,0)))</f>
        <v/>
      </c>
      <c r="D62" s="13" t="str">
        <f>IF(B62="","",INDEX(Stores!$B$2:$B$73,MATCH(B62,Stores!$D$2:$D$73,0)))</f>
        <v/>
      </c>
      <c r="E62" s="13" t="str">
        <f>IF(B62="","",INDEX(Stores!$C$2:$C$73,MATCH(B62,Stores!$D$2:$D$73,0)))</f>
        <v/>
      </c>
      <c r="F62" s="14" t="str">
        <f>IF(B62="","",INDEX(Stores!$E$2:$E$73,MATCH(B62,Stores!$D$2:$D$73,0)))</f>
        <v/>
      </c>
      <c r="G62" s="12" t="str">
        <f>IF(B62="","",INDEX(Stores!$F$2:$F$73,MATCH(B62,Stores!$D$2:$D$73,0)))</f>
        <v/>
      </c>
      <c r="H62" s="15"/>
      <c r="I62" s="15"/>
      <c r="J62" s="16"/>
      <c r="K62" s="17"/>
      <c r="L62" s="19" t="str">
        <f t="shared" si="1"/>
        <v/>
      </c>
      <c r="M62" s="7"/>
      <c r="N62" s="8"/>
    </row>
    <row r="63" spans="1:14" ht="18" customHeight="1" x14ac:dyDescent="0.2">
      <c r="A63" s="10">
        <v>61</v>
      </c>
      <c r="B63" s="11"/>
      <c r="C63" s="12" t="str">
        <f>IF(B63="","",INDEX(Stores!$A$2:$A$73,MATCH(B63,Stores!$D$2:$D$73,0)))</f>
        <v/>
      </c>
      <c r="D63" s="13" t="str">
        <f>IF(B63="","",INDEX(Stores!$B$2:$B$73,MATCH(B63,Stores!$D$2:$D$73,0)))</f>
        <v/>
      </c>
      <c r="E63" s="13" t="str">
        <f>IF(B63="","",INDEX(Stores!$C$2:$C$73,MATCH(B63,Stores!$D$2:$D$73,0)))</f>
        <v/>
      </c>
      <c r="F63" s="14" t="str">
        <f>IF(B63="","",INDEX(Stores!$E$2:$E$73,MATCH(B63,Stores!$D$2:$D$73,0)))</f>
        <v/>
      </c>
      <c r="G63" s="12" t="str">
        <f>IF(B63="","",INDEX(Stores!$F$2:$F$73,MATCH(B63,Stores!$D$2:$D$73,0)))</f>
        <v/>
      </c>
      <c r="H63" s="15"/>
      <c r="I63" s="15"/>
      <c r="J63" s="16"/>
      <c r="K63" s="17"/>
      <c r="L63" s="18" t="str">
        <f t="shared" si="1"/>
        <v/>
      </c>
      <c r="M63" s="7"/>
      <c r="N63" s="7"/>
    </row>
    <row r="64" spans="1:14" ht="18" customHeight="1" x14ac:dyDescent="0.2">
      <c r="A64" s="10">
        <v>62</v>
      </c>
      <c r="B64" s="11"/>
      <c r="C64" s="12" t="str">
        <f>IF(B64="","",INDEX(Stores!$A$2:$A$73,MATCH(B64,Stores!$D$2:$D$73,0)))</f>
        <v/>
      </c>
      <c r="D64" s="13" t="str">
        <f>IF(B64="","",INDEX(Stores!$B$2:$B$73,MATCH(B64,Stores!$D$2:$D$73,0)))</f>
        <v/>
      </c>
      <c r="E64" s="13" t="str">
        <f>IF(B64="","",INDEX(Stores!$C$2:$C$73,MATCH(B64,Stores!$D$2:$D$73,0)))</f>
        <v/>
      </c>
      <c r="F64" s="14" t="str">
        <f>IF(B64="","",INDEX(Stores!$E$2:$E$73,MATCH(B64,Stores!$D$2:$D$73,0)))</f>
        <v/>
      </c>
      <c r="G64" s="12" t="str">
        <f>IF(B64="","",INDEX(Stores!$F$2:$F$73,MATCH(B64,Stores!$D$2:$D$73,0)))</f>
        <v/>
      </c>
      <c r="H64" s="15"/>
      <c r="I64" s="15"/>
      <c r="J64" s="16"/>
      <c r="K64" s="17"/>
      <c r="L64" s="19" t="str">
        <f t="shared" si="1"/>
        <v/>
      </c>
      <c r="M64" s="7"/>
      <c r="N64" s="8"/>
    </row>
    <row r="65" spans="1:14" ht="18" customHeight="1" x14ac:dyDescent="0.2">
      <c r="A65" s="10">
        <v>63</v>
      </c>
      <c r="B65" s="11"/>
      <c r="C65" s="12" t="str">
        <f>IF(B65="","",INDEX(Stores!$A$2:$A$73,MATCH(B65,Stores!$D$2:$D$73,0)))</f>
        <v/>
      </c>
      <c r="D65" s="13" t="str">
        <f>IF(B65="","",INDEX(Stores!$B$2:$B$73,MATCH(B65,Stores!$D$2:$D$73,0)))</f>
        <v/>
      </c>
      <c r="E65" s="13" t="str">
        <f>IF(B65="","",INDEX(Stores!$C$2:$C$73,MATCH(B65,Stores!$D$2:$D$73,0)))</f>
        <v/>
      </c>
      <c r="F65" s="14" t="str">
        <f>IF(B65="","",INDEX(Stores!$E$2:$E$73,MATCH(B65,Stores!$D$2:$D$73,0)))</f>
        <v/>
      </c>
      <c r="G65" s="12" t="str">
        <f>IF(B65="","",INDEX(Stores!$F$2:$F$73,MATCH(B65,Stores!$D$2:$D$73,0)))</f>
        <v/>
      </c>
      <c r="H65" s="15"/>
      <c r="I65" s="15"/>
      <c r="J65" s="16"/>
      <c r="K65" s="17"/>
      <c r="L65" s="18" t="str">
        <f t="shared" si="1"/>
        <v/>
      </c>
      <c r="M65" s="7"/>
      <c r="N65" s="7"/>
    </row>
    <row r="66" spans="1:14" ht="18" customHeight="1" x14ac:dyDescent="0.2">
      <c r="A66" s="10">
        <v>64</v>
      </c>
      <c r="B66" s="11"/>
      <c r="C66" s="12" t="str">
        <f>IF(B66="","",INDEX(Stores!$A$2:$A$73,MATCH(B66,Stores!$D$2:$D$73,0)))</f>
        <v/>
      </c>
      <c r="D66" s="13" t="str">
        <f>IF(B66="","",INDEX(Stores!$B$2:$B$73,MATCH(B66,Stores!$D$2:$D$73,0)))</f>
        <v/>
      </c>
      <c r="E66" s="13" t="str">
        <f>IF(B66="","",INDEX(Stores!$C$2:$C$73,MATCH(B66,Stores!$D$2:$D$73,0)))</f>
        <v/>
      </c>
      <c r="F66" s="14" t="str">
        <f>IF(B66="","",INDEX(Stores!$E$2:$E$73,MATCH(B66,Stores!$D$2:$D$73,0)))</f>
        <v/>
      </c>
      <c r="G66" s="12" t="str">
        <f>IF(B66="","",INDEX(Stores!$F$2:$F$73,MATCH(B66,Stores!$D$2:$D$73,0)))</f>
        <v/>
      </c>
      <c r="H66" s="15"/>
      <c r="I66" s="15"/>
      <c r="J66" s="16"/>
      <c r="K66" s="17"/>
      <c r="L66" s="19" t="str">
        <f t="shared" si="1"/>
        <v/>
      </c>
      <c r="M66" s="7"/>
      <c r="N66" s="8"/>
    </row>
    <row r="67" spans="1:14" ht="18" customHeight="1" x14ac:dyDescent="0.2">
      <c r="A67" s="10">
        <v>65</v>
      </c>
      <c r="B67" s="11"/>
      <c r="C67" s="12" t="str">
        <f>IF(B67="","",INDEX(Stores!$A$2:$A$73,MATCH(B67,Stores!$D$2:$D$73,0)))</f>
        <v/>
      </c>
      <c r="D67" s="13" t="str">
        <f>IF(B67="","",INDEX(Stores!$B$2:$B$73,MATCH(B67,Stores!$D$2:$D$73,0)))</f>
        <v/>
      </c>
      <c r="E67" s="13" t="str">
        <f>IF(B67="","",INDEX(Stores!$C$2:$C$73,MATCH(B67,Stores!$D$2:$D$73,0)))</f>
        <v/>
      </c>
      <c r="F67" s="14" t="str">
        <f>IF(B67="","",INDEX(Stores!$E$2:$E$73,MATCH(B67,Stores!$D$2:$D$73,0)))</f>
        <v/>
      </c>
      <c r="G67" s="12" t="str">
        <f>IF(B67="","",INDEX(Stores!$F$2:$F$73,MATCH(B67,Stores!$D$2:$D$73,0)))</f>
        <v/>
      </c>
      <c r="H67" s="15"/>
      <c r="I67" s="15"/>
      <c r="J67" s="16"/>
      <c r="K67" s="17"/>
      <c r="L67" s="18" t="str">
        <f t="shared" ref="L67:L84" si="2">IF(C67="","",C67&amp;"_"&amp;SUBSTITUTE(E67," ","")&amp;"_Agreement")</f>
        <v/>
      </c>
      <c r="M67" s="7"/>
      <c r="N67" s="7"/>
    </row>
    <row r="68" spans="1:14" ht="18" customHeight="1" x14ac:dyDescent="0.2">
      <c r="A68" s="10">
        <v>66</v>
      </c>
      <c r="B68" s="11"/>
      <c r="C68" s="12" t="str">
        <f>IF(B68="","",INDEX(Stores!$A$2:$A$73,MATCH(B68,Stores!$D$2:$D$73,0)))</f>
        <v/>
      </c>
      <c r="D68" s="13" t="str">
        <f>IF(B68="","",INDEX(Stores!$B$2:$B$73,MATCH(B68,Stores!$D$2:$D$73,0)))</f>
        <v/>
      </c>
      <c r="E68" s="13" t="str">
        <f>IF(B68="","",INDEX(Stores!$C$2:$C$73,MATCH(B68,Stores!$D$2:$D$73,0)))</f>
        <v/>
      </c>
      <c r="F68" s="14" t="str">
        <f>IF(B68="","",INDEX(Stores!$E$2:$E$73,MATCH(B68,Stores!$D$2:$D$73,0)))</f>
        <v/>
      </c>
      <c r="G68" s="12" t="str">
        <f>IF(B68="","",INDEX(Stores!$F$2:$F$73,MATCH(B68,Stores!$D$2:$D$73,0)))</f>
        <v/>
      </c>
      <c r="H68" s="15"/>
      <c r="I68" s="15"/>
      <c r="J68" s="16"/>
      <c r="K68" s="17"/>
      <c r="L68" s="19" t="str">
        <f t="shared" si="2"/>
        <v/>
      </c>
      <c r="M68" s="7"/>
      <c r="N68" s="8"/>
    </row>
    <row r="69" spans="1:14" ht="18" customHeight="1" x14ac:dyDescent="0.2">
      <c r="A69" s="10">
        <v>67</v>
      </c>
      <c r="B69" s="11"/>
      <c r="C69" s="12" t="str">
        <f>IF(B69="","",INDEX(Stores!$A$2:$A$73,MATCH(B69,Stores!$D$2:$D$73,0)))</f>
        <v/>
      </c>
      <c r="D69" s="13" t="str">
        <f>IF(B69="","",INDEX(Stores!$B$2:$B$73,MATCH(B69,Stores!$D$2:$D$73,0)))</f>
        <v/>
      </c>
      <c r="E69" s="13" t="str">
        <f>IF(B69="","",INDEX(Stores!$C$2:$C$73,MATCH(B69,Stores!$D$2:$D$73,0)))</f>
        <v/>
      </c>
      <c r="F69" s="14" t="str">
        <f>IF(B69="","",INDEX(Stores!$E$2:$E$73,MATCH(B69,Stores!$D$2:$D$73,0)))</f>
        <v/>
      </c>
      <c r="G69" s="12" t="str">
        <f>IF(B69="","",INDEX(Stores!$F$2:$F$73,MATCH(B69,Stores!$D$2:$D$73,0)))</f>
        <v/>
      </c>
      <c r="H69" s="15"/>
      <c r="I69" s="15"/>
      <c r="J69" s="16"/>
      <c r="K69" s="17"/>
      <c r="L69" s="18" t="str">
        <f t="shared" si="2"/>
        <v/>
      </c>
      <c r="M69" s="7"/>
      <c r="N69" s="7"/>
    </row>
    <row r="70" spans="1:14" ht="18" customHeight="1" x14ac:dyDescent="0.2">
      <c r="A70" s="10">
        <v>68</v>
      </c>
      <c r="B70" s="11"/>
      <c r="C70" s="12" t="str">
        <f>IF(B70="","",INDEX(Stores!$A$2:$A$73,MATCH(B70,Stores!$D$2:$D$73,0)))</f>
        <v/>
      </c>
      <c r="D70" s="13" t="str">
        <f>IF(B70="","",INDEX(Stores!$B$2:$B$73,MATCH(B70,Stores!$D$2:$D$73,0)))</f>
        <v/>
      </c>
      <c r="E70" s="13" t="str">
        <f>IF(B70="","",INDEX(Stores!$C$2:$C$73,MATCH(B70,Stores!$D$2:$D$73,0)))</f>
        <v/>
      </c>
      <c r="F70" s="14" t="str">
        <f>IF(B70="","",INDEX(Stores!$E$2:$E$73,MATCH(B70,Stores!$D$2:$D$73,0)))</f>
        <v/>
      </c>
      <c r="G70" s="12" t="str">
        <f>IF(B70="","",INDEX(Stores!$F$2:$F$73,MATCH(B70,Stores!$D$2:$D$73,0)))</f>
        <v/>
      </c>
      <c r="H70" s="15"/>
      <c r="I70" s="15"/>
      <c r="J70" s="16"/>
      <c r="K70" s="17"/>
      <c r="L70" s="19" t="str">
        <f t="shared" si="2"/>
        <v/>
      </c>
      <c r="M70" s="7"/>
      <c r="N70" s="8"/>
    </row>
    <row r="71" spans="1:14" ht="18" customHeight="1" x14ac:dyDescent="0.2">
      <c r="A71" s="10">
        <v>69</v>
      </c>
      <c r="B71" s="11"/>
      <c r="C71" s="12" t="str">
        <f>IF(B71="","",INDEX(Stores!$A$2:$A$73,MATCH(B71,Stores!$D$2:$D$73,0)))</f>
        <v/>
      </c>
      <c r="D71" s="13" t="str">
        <f>IF(B71="","",INDEX(Stores!$B$2:$B$73,MATCH(B71,Stores!$D$2:$D$73,0)))</f>
        <v/>
      </c>
      <c r="E71" s="13" t="str">
        <f>IF(B71="","",INDEX(Stores!$C$2:$C$73,MATCH(B71,Stores!$D$2:$D$73,0)))</f>
        <v/>
      </c>
      <c r="F71" s="14" t="str">
        <f>IF(B71="","",INDEX(Stores!$E$2:$E$73,MATCH(B71,Stores!$D$2:$D$73,0)))</f>
        <v/>
      </c>
      <c r="G71" s="12" t="str">
        <f>IF(B71="","",INDEX(Stores!$F$2:$F$73,MATCH(B71,Stores!$D$2:$D$73,0)))</f>
        <v/>
      </c>
      <c r="H71" s="15"/>
      <c r="I71" s="15"/>
      <c r="J71" s="16"/>
      <c r="K71" s="17"/>
      <c r="L71" s="18" t="str">
        <f t="shared" si="2"/>
        <v/>
      </c>
      <c r="M71" s="7"/>
      <c r="N71" s="7"/>
    </row>
    <row r="72" spans="1:14" ht="18" customHeight="1" x14ac:dyDescent="0.2">
      <c r="A72" s="10">
        <v>70</v>
      </c>
      <c r="B72" s="11"/>
      <c r="C72" s="12" t="str">
        <f>IF(B72="","",INDEX(Stores!$A$2:$A$73,MATCH(B72,Stores!$D$2:$D$73,0)))</f>
        <v/>
      </c>
      <c r="D72" s="13" t="str">
        <f>IF(B72="","",INDEX(Stores!$B$2:$B$73,MATCH(B72,Stores!$D$2:$D$73,0)))</f>
        <v/>
      </c>
      <c r="E72" s="13" t="str">
        <f>IF(B72="","",INDEX(Stores!$C$2:$C$73,MATCH(B72,Stores!$D$2:$D$73,0)))</f>
        <v/>
      </c>
      <c r="F72" s="14" t="str">
        <f>IF(B72="","",INDEX(Stores!$E$2:$E$73,MATCH(B72,Stores!$D$2:$D$73,0)))</f>
        <v/>
      </c>
      <c r="G72" s="12" t="str">
        <f>IF(B72="","",INDEX(Stores!$F$2:$F$73,MATCH(B72,Stores!$D$2:$D$73,0)))</f>
        <v/>
      </c>
      <c r="H72" s="15"/>
      <c r="I72" s="15"/>
      <c r="J72" s="16"/>
      <c r="K72" s="17"/>
      <c r="L72" s="19" t="str">
        <f t="shared" si="2"/>
        <v/>
      </c>
      <c r="M72" s="7"/>
      <c r="N72" s="8"/>
    </row>
    <row r="73" spans="1:14" ht="18" customHeight="1" x14ac:dyDescent="0.2">
      <c r="A73" s="10">
        <v>71</v>
      </c>
      <c r="B73" s="11"/>
      <c r="C73" s="12" t="str">
        <f>IF(B73="","",INDEX(Stores!$A$2:$A$73,MATCH(B73,Stores!$D$2:$D$73,0)))</f>
        <v/>
      </c>
      <c r="D73" s="13" t="str">
        <f>IF(B73="","",INDEX(Stores!$B$2:$B$73,MATCH(B73,Stores!$D$2:$D$73,0)))</f>
        <v/>
      </c>
      <c r="E73" s="13" t="str">
        <f>IF(B73="","",INDEX(Stores!$C$2:$C$73,MATCH(B73,Stores!$D$2:$D$73,0)))</f>
        <v/>
      </c>
      <c r="F73" s="14" t="str">
        <f>IF(B73="","",INDEX(Stores!$E$2:$E$73,MATCH(B73,Stores!$D$2:$D$73,0)))</f>
        <v/>
      </c>
      <c r="G73" s="12" t="str">
        <f>IF(B73="","",INDEX(Stores!$F$2:$F$73,MATCH(B73,Stores!$D$2:$D$73,0)))</f>
        <v/>
      </c>
      <c r="H73" s="15"/>
      <c r="I73" s="15"/>
      <c r="J73" s="16"/>
      <c r="K73" s="17"/>
      <c r="L73" s="18" t="str">
        <f t="shared" si="2"/>
        <v/>
      </c>
      <c r="M73" s="7"/>
      <c r="N73" s="7"/>
    </row>
    <row r="74" spans="1:14" ht="18" customHeight="1" x14ac:dyDescent="0.2">
      <c r="A74" s="10">
        <v>72</v>
      </c>
      <c r="B74" s="11"/>
      <c r="C74" s="12" t="str">
        <f>IF(B74="","",INDEX(Stores!$A$2:$A$73,MATCH(B74,Stores!$D$2:$D$73,0)))</f>
        <v/>
      </c>
      <c r="D74" s="13" t="str">
        <f>IF(B74="","",INDEX(Stores!$B$2:$B$73,MATCH(B74,Stores!$D$2:$D$73,0)))</f>
        <v/>
      </c>
      <c r="E74" s="13" t="str">
        <f>IF(B74="","",INDEX(Stores!$C$2:$C$73,MATCH(B74,Stores!$D$2:$D$73,0)))</f>
        <v/>
      </c>
      <c r="F74" s="14" t="str">
        <f>IF(B74="","",INDEX(Stores!$E$2:$E$73,MATCH(B74,Stores!$D$2:$D$73,0)))</f>
        <v/>
      </c>
      <c r="G74" s="12" t="str">
        <f>IF(B74="","",INDEX(Stores!$F$2:$F$73,MATCH(B74,Stores!$D$2:$D$73,0)))</f>
        <v/>
      </c>
      <c r="H74" s="15"/>
      <c r="I74" s="15"/>
      <c r="J74" s="16"/>
      <c r="K74" s="17"/>
      <c r="L74" s="19" t="str">
        <f t="shared" si="2"/>
        <v/>
      </c>
      <c r="M74" s="7"/>
      <c r="N74" s="8"/>
    </row>
    <row r="75" spans="1:14" ht="18" customHeight="1" x14ac:dyDescent="0.2">
      <c r="A75" s="10">
        <v>73</v>
      </c>
      <c r="B75" s="11"/>
      <c r="C75" s="12" t="str">
        <f>IF(B75="","",INDEX(Stores!$A$2:$A$73,MATCH(B75,Stores!$D$2:$D$73,0)))</f>
        <v/>
      </c>
      <c r="D75" s="13" t="str">
        <f>IF(B75="","",INDEX(Stores!$B$2:$B$73,MATCH(B75,Stores!$D$2:$D$73,0)))</f>
        <v/>
      </c>
      <c r="E75" s="13" t="str">
        <f>IF(B75="","",INDEX(Stores!$C$2:$C$73,MATCH(B75,Stores!$D$2:$D$73,0)))</f>
        <v/>
      </c>
      <c r="F75" s="14" t="str">
        <f>IF(B75="","",INDEX(Stores!$E$2:$E$73,MATCH(B75,Stores!$D$2:$D$73,0)))</f>
        <v/>
      </c>
      <c r="G75" s="12" t="str">
        <f>IF(B75="","",INDEX(Stores!$F$2:$F$73,MATCH(B75,Stores!$D$2:$D$73,0)))</f>
        <v/>
      </c>
      <c r="H75" s="15"/>
      <c r="I75" s="15"/>
      <c r="J75" s="16"/>
      <c r="K75" s="17"/>
      <c r="L75" s="18" t="str">
        <f t="shared" si="2"/>
        <v/>
      </c>
      <c r="M75" s="7"/>
      <c r="N75" s="7"/>
    </row>
    <row r="76" spans="1:14" ht="18" customHeight="1" x14ac:dyDescent="0.2">
      <c r="A76" s="10">
        <v>74</v>
      </c>
      <c r="B76" s="11"/>
      <c r="C76" s="12" t="str">
        <f>IF(B76="","",INDEX(Stores!$A$2:$A$73,MATCH(B76,Stores!$D$2:$D$73,0)))</f>
        <v/>
      </c>
      <c r="D76" s="13" t="str">
        <f>IF(B76="","",INDEX(Stores!$B$2:$B$73,MATCH(B76,Stores!$D$2:$D$73,0)))</f>
        <v/>
      </c>
      <c r="E76" s="13" t="str">
        <f>IF(B76="","",INDEX(Stores!$C$2:$C$73,MATCH(B76,Stores!$D$2:$D$73,0)))</f>
        <v/>
      </c>
      <c r="F76" s="14" t="str">
        <f>IF(B76="","",INDEX(Stores!$E$2:$E$73,MATCH(B76,Stores!$D$2:$D$73,0)))</f>
        <v/>
      </c>
      <c r="G76" s="12" t="str">
        <f>IF(B76="","",INDEX(Stores!$F$2:$F$73,MATCH(B76,Stores!$D$2:$D$73,0)))</f>
        <v/>
      </c>
      <c r="H76" s="15"/>
      <c r="I76" s="15"/>
      <c r="J76" s="16"/>
      <c r="K76" s="17"/>
      <c r="L76" s="19" t="str">
        <f t="shared" si="2"/>
        <v/>
      </c>
      <c r="M76" s="7"/>
      <c r="N76" s="8"/>
    </row>
    <row r="77" spans="1:14" ht="18" customHeight="1" x14ac:dyDescent="0.2">
      <c r="A77" s="10">
        <v>75</v>
      </c>
      <c r="B77" s="11"/>
      <c r="C77" s="12" t="str">
        <f>IF(B77="","",INDEX(Stores!$A$2:$A$73,MATCH(B77,Stores!$D$2:$D$73,0)))</f>
        <v/>
      </c>
      <c r="D77" s="13" t="str">
        <f>IF(B77="","",INDEX(Stores!$B$2:$B$73,MATCH(B77,Stores!$D$2:$D$73,0)))</f>
        <v/>
      </c>
      <c r="E77" s="13" t="str">
        <f>IF(B77="","",INDEX(Stores!$C$2:$C$73,MATCH(B77,Stores!$D$2:$D$73,0)))</f>
        <v/>
      </c>
      <c r="F77" s="14" t="str">
        <f>IF(B77="","",INDEX(Stores!$E$2:$E$73,MATCH(B77,Stores!$D$2:$D$73,0)))</f>
        <v/>
      </c>
      <c r="G77" s="12" t="str">
        <f>IF(B77="","",INDEX(Stores!$F$2:$F$73,MATCH(B77,Stores!$D$2:$D$73,0)))</f>
        <v/>
      </c>
      <c r="H77" s="15"/>
      <c r="I77" s="15"/>
      <c r="J77" s="16"/>
      <c r="K77" s="17"/>
      <c r="L77" s="18" t="str">
        <f t="shared" si="2"/>
        <v/>
      </c>
      <c r="M77" s="7"/>
      <c r="N77" s="7"/>
    </row>
    <row r="78" spans="1:14" ht="18" customHeight="1" x14ac:dyDescent="0.2">
      <c r="A78" s="10">
        <v>76</v>
      </c>
      <c r="B78" s="11"/>
      <c r="C78" s="12" t="str">
        <f>IF(B78="","",INDEX(Stores!$A$2:$A$73,MATCH(B78,Stores!$D$2:$D$73,0)))</f>
        <v/>
      </c>
      <c r="D78" s="13" t="str">
        <f>IF(B78="","",INDEX(Stores!$B$2:$B$73,MATCH(B78,Stores!$D$2:$D$73,0)))</f>
        <v/>
      </c>
      <c r="E78" s="13" t="str">
        <f>IF(B78="","",INDEX(Stores!$C$2:$C$73,MATCH(B78,Stores!$D$2:$D$73,0)))</f>
        <v/>
      </c>
      <c r="F78" s="14" t="str">
        <f>IF(B78="","",INDEX(Stores!$E$2:$E$73,MATCH(B78,Stores!$D$2:$D$73,0)))</f>
        <v/>
      </c>
      <c r="G78" s="12" t="str">
        <f>IF(B78="","",INDEX(Stores!$F$2:$F$73,MATCH(B78,Stores!$D$2:$D$73,0)))</f>
        <v/>
      </c>
      <c r="H78" s="15"/>
      <c r="I78" s="15"/>
      <c r="J78" s="16"/>
      <c r="K78" s="17"/>
      <c r="L78" s="19" t="str">
        <f t="shared" si="2"/>
        <v/>
      </c>
      <c r="M78" s="7"/>
      <c r="N78" s="8"/>
    </row>
    <row r="79" spans="1:14" ht="18" customHeight="1" x14ac:dyDescent="0.2">
      <c r="A79" s="10">
        <v>77</v>
      </c>
      <c r="B79" s="11"/>
      <c r="C79" s="12" t="str">
        <f>IF(B79="","",INDEX(Stores!$A$2:$A$73,MATCH(B79,Stores!$D$2:$D$73,0)))</f>
        <v/>
      </c>
      <c r="D79" s="13" t="str">
        <f>IF(B79="","",INDEX(Stores!$B$2:$B$73,MATCH(B79,Stores!$D$2:$D$73,0)))</f>
        <v/>
      </c>
      <c r="E79" s="13" t="str">
        <f>IF(B79="","",INDEX(Stores!$C$2:$C$73,MATCH(B79,Stores!$D$2:$D$73,0)))</f>
        <v/>
      </c>
      <c r="F79" s="14" t="str">
        <f>IF(B79="","",INDEX(Stores!$E$2:$E$73,MATCH(B79,Stores!$D$2:$D$73,0)))</f>
        <v/>
      </c>
      <c r="G79" s="12" t="str">
        <f>IF(B79="","",INDEX(Stores!$F$2:$F$73,MATCH(B79,Stores!$D$2:$D$73,0)))</f>
        <v/>
      </c>
      <c r="H79" s="15"/>
      <c r="I79" s="15"/>
      <c r="J79" s="16"/>
      <c r="K79" s="17"/>
      <c r="L79" s="18" t="str">
        <f t="shared" si="2"/>
        <v/>
      </c>
      <c r="M79" s="7"/>
      <c r="N79" s="7"/>
    </row>
    <row r="80" spans="1:14" ht="18" customHeight="1" x14ac:dyDescent="0.2">
      <c r="A80" s="10">
        <v>78</v>
      </c>
      <c r="B80" s="11"/>
      <c r="C80" s="12" t="str">
        <f>IF(B80="","",INDEX(Stores!$A$2:$A$73,MATCH(B80,Stores!$D$2:$D$73,0)))</f>
        <v/>
      </c>
      <c r="D80" s="13" t="str">
        <f>IF(B80="","",INDEX(Stores!$B$2:$B$73,MATCH(B80,Stores!$D$2:$D$73,0)))</f>
        <v/>
      </c>
      <c r="E80" s="13" t="str">
        <f>IF(B80="","",INDEX(Stores!$C$2:$C$73,MATCH(B80,Stores!$D$2:$D$73,0)))</f>
        <v/>
      </c>
      <c r="F80" s="14" t="str">
        <f>IF(B80="","",INDEX(Stores!$E$2:$E$73,MATCH(B80,Stores!$D$2:$D$73,0)))</f>
        <v/>
      </c>
      <c r="G80" s="12" t="str">
        <f>IF(B80="","",INDEX(Stores!$F$2:$F$73,MATCH(B80,Stores!$D$2:$D$73,0)))</f>
        <v/>
      </c>
      <c r="H80" s="15"/>
      <c r="I80" s="15"/>
      <c r="J80" s="16"/>
      <c r="K80" s="17"/>
      <c r="L80" s="19" t="str">
        <f t="shared" si="2"/>
        <v/>
      </c>
      <c r="M80" s="7"/>
      <c r="N80" s="8"/>
    </row>
    <row r="81" spans="1:14" ht="18" customHeight="1" x14ac:dyDescent="0.2">
      <c r="A81" s="10">
        <v>79</v>
      </c>
      <c r="B81" s="11"/>
      <c r="C81" s="12" t="str">
        <f>IF(B81="","",INDEX(Stores!$A$2:$A$73,MATCH(B81,Stores!$D$2:$D$73,0)))</f>
        <v/>
      </c>
      <c r="D81" s="13" t="str">
        <f>IF(B81="","",INDEX(Stores!$B$2:$B$73,MATCH(B81,Stores!$D$2:$D$73,0)))</f>
        <v/>
      </c>
      <c r="E81" s="13" t="str">
        <f>IF(B81="","",INDEX(Stores!$C$2:$C$73,MATCH(B81,Stores!$D$2:$D$73,0)))</f>
        <v/>
      </c>
      <c r="F81" s="14" t="str">
        <f>IF(B81="","",INDEX(Stores!$E$2:$E$73,MATCH(B81,Stores!$D$2:$D$73,0)))</f>
        <v/>
      </c>
      <c r="G81" s="12" t="str">
        <f>IF(B81="","",INDEX(Stores!$F$2:$F$73,MATCH(B81,Stores!$D$2:$D$73,0)))</f>
        <v/>
      </c>
      <c r="H81" s="15"/>
      <c r="I81" s="15"/>
      <c r="J81" s="16"/>
      <c r="K81" s="17"/>
      <c r="L81" s="18" t="str">
        <f t="shared" si="2"/>
        <v/>
      </c>
      <c r="M81" s="7"/>
      <c r="N81" s="7"/>
    </row>
    <row r="82" spans="1:14" ht="18" customHeight="1" x14ac:dyDescent="0.2">
      <c r="A82" s="10">
        <v>80</v>
      </c>
      <c r="B82" s="11"/>
      <c r="C82" s="12" t="str">
        <f>IF(B82="","",INDEX(Stores!$A$2:$A$73,MATCH(B82,Stores!$D$2:$D$73,0)))</f>
        <v/>
      </c>
      <c r="D82" s="13" t="str">
        <f>IF(B82="","",INDEX(Stores!$B$2:$B$73,MATCH(B82,Stores!$D$2:$D$73,0)))</f>
        <v/>
      </c>
      <c r="E82" s="13" t="str">
        <f>IF(B82="","",INDEX(Stores!$C$2:$C$73,MATCH(B82,Stores!$D$2:$D$73,0)))</f>
        <v/>
      </c>
      <c r="F82" s="14" t="str">
        <f>IF(B82="","",INDEX(Stores!$E$2:$E$73,MATCH(B82,Stores!$D$2:$D$73,0)))</f>
        <v/>
      </c>
      <c r="G82" s="12" t="str">
        <f>IF(B82="","",INDEX(Stores!$F$2:$F$73,MATCH(B82,Stores!$D$2:$D$73,0)))</f>
        <v/>
      </c>
      <c r="H82" s="15"/>
      <c r="I82" s="15"/>
      <c r="J82" s="16"/>
      <c r="K82" s="17"/>
      <c r="L82" s="19" t="str">
        <f t="shared" si="2"/>
        <v/>
      </c>
      <c r="M82" s="7"/>
      <c r="N82" s="8"/>
    </row>
    <row r="83" spans="1:14" ht="18" customHeight="1" x14ac:dyDescent="0.2">
      <c r="A83" s="10">
        <v>81</v>
      </c>
      <c r="B83" s="11"/>
      <c r="C83" s="12" t="str">
        <f>IF(B83="","",INDEX(Stores!$A$2:$A$73,MATCH(B83,Stores!$D$2:$D$73,0)))</f>
        <v/>
      </c>
      <c r="D83" s="13" t="str">
        <f>IF(B83="","",INDEX(Stores!$B$2:$B$73,MATCH(B83,Stores!$D$2:$D$73,0)))</f>
        <v/>
      </c>
      <c r="E83" s="13" t="str">
        <f>IF(B83="","",INDEX(Stores!$C$2:$C$73,MATCH(B83,Stores!$D$2:$D$73,0)))</f>
        <v/>
      </c>
      <c r="F83" s="14" t="str">
        <f>IF(B83="","",INDEX(Stores!$E$2:$E$73,MATCH(B83,Stores!$D$2:$D$73,0)))</f>
        <v/>
      </c>
      <c r="G83" s="12" t="str">
        <f>IF(B83="","",INDEX(Stores!$F$2:$F$73,MATCH(B83,Stores!$D$2:$D$73,0)))</f>
        <v/>
      </c>
      <c r="H83" s="15"/>
      <c r="I83" s="15"/>
      <c r="J83" s="16"/>
      <c r="K83" s="17"/>
      <c r="L83" s="18" t="str">
        <f t="shared" si="2"/>
        <v/>
      </c>
      <c r="M83" s="7"/>
      <c r="N83" s="7"/>
    </row>
    <row r="84" spans="1:14" ht="18" customHeight="1" x14ac:dyDescent="0.2">
      <c r="A84" s="10">
        <v>82</v>
      </c>
      <c r="B84" s="11"/>
      <c r="C84" s="12" t="str">
        <f>IF(B84="","",INDEX(Stores!$A$2:$A$73,MATCH(B84,Stores!$D$2:$D$73,0)))</f>
        <v/>
      </c>
      <c r="D84" s="13" t="str">
        <f>IF(B84="","",INDEX(Stores!$B$2:$B$73,MATCH(B84,Stores!$D$2:$D$73,0)))</f>
        <v/>
      </c>
      <c r="E84" s="13" t="str">
        <f>IF(B84="","",INDEX(Stores!$C$2:$C$73,MATCH(B84,Stores!$D$2:$D$73,0)))</f>
        <v/>
      </c>
      <c r="F84" s="14" t="str">
        <f>IF(B84="","",INDEX(Stores!$E$2:$E$73,MATCH(B84,Stores!$D$2:$D$73,0)))</f>
        <v/>
      </c>
      <c r="G84" s="12" t="str">
        <f>IF(B84="","",INDEX(Stores!$F$2:$F$73,MATCH(B84,Stores!$D$2:$D$73,0)))</f>
        <v/>
      </c>
      <c r="H84" s="15"/>
      <c r="I84" s="15"/>
      <c r="J84" s="16"/>
      <c r="K84" s="17"/>
      <c r="L84" s="19" t="str">
        <f t="shared" si="2"/>
        <v/>
      </c>
      <c r="M84" s="7"/>
      <c r="N84" s="8"/>
    </row>
  </sheetData>
  <mergeCells count="3">
    <mergeCell ref="H1:J1"/>
    <mergeCell ref="B1:G1"/>
    <mergeCell ref="K1:M1"/>
  </mergeCells>
  <dataValidations count="1">
    <dataValidation type="list" allowBlank="1" sqref="K3:K84" xr:uid="{00000000-0002-0000-0200-000000000000}">
      <formula1>"Y,N,Pending"</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errorTitle="Unknown store" error="Pick a store from the list. Add new stores in the Stores tab first." promptTitle="Store" prompt="Pick the store this commitment is for." xr:uid="{00000000-0002-0000-0200-000001000000}">
          <x14:formula1>
            <xm:f>Stores!$D$2:$D$11</xm:f>
          </x14:formula1>
          <xm:sqref>B3:B84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2E5F"/>
  </sheetPr>
  <dimension ref="A1:Q84"/>
  <sheetViews>
    <sheetView showGridLines="0" topLeftCell="B1" zoomScaleNormal="100" workbookViewId="0">
      <pane ySplit="2" topLeftCell="A3" activePane="bottomLeft" state="frozen"/>
      <selection pane="bottomLeft" activeCell="B6" sqref="B6"/>
    </sheetView>
  </sheetViews>
  <sheetFormatPr baseColWidth="10" defaultColWidth="8.7109375" defaultRowHeight="16" x14ac:dyDescent="0.2"/>
  <cols>
    <col min="1" max="1" width="4" customWidth="1"/>
    <col min="2" max="2" width="36" customWidth="1"/>
    <col min="3" max="3" width="10" customWidth="1"/>
    <col min="4" max="4" width="16" customWidth="1"/>
    <col min="5" max="5" width="26" customWidth="1"/>
    <col min="6" max="6" width="38" customWidth="1"/>
    <col min="7" max="7" width="20" customWidth="1"/>
    <col min="8" max="9" width="11" customWidth="1"/>
    <col min="10" max="10" width="12" customWidth="1"/>
    <col min="11" max="11" width="11" customWidth="1"/>
    <col min="12" max="12" width="14" customWidth="1"/>
    <col min="13" max="13" width="12" customWidth="1"/>
    <col min="14" max="14" width="10" customWidth="1"/>
    <col min="15" max="15" width="12" customWidth="1"/>
    <col min="16" max="17" width="14" customWidth="1"/>
  </cols>
  <sheetData>
    <row r="1" spans="1:17" ht="18" customHeight="1" x14ac:dyDescent="0.2">
      <c r="A1" s="6"/>
      <c r="B1" s="43" t="s">
        <v>75</v>
      </c>
      <c r="C1" s="41"/>
      <c r="D1" s="41"/>
      <c r="E1" s="41"/>
      <c r="F1" s="41"/>
      <c r="G1" s="42"/>
      <c r="H1" s="40" t="s">
        <v>96</v>
      </c>
      <c r="I1" s="42"/>
      <c r="J1" s="46" t="s">
        <v>97</v>
      </c>
      <c r="K1" s="41"/>
      <c r="L1" s="41"/>
      <c r="M1" s="41"/>
      <c r="N1" s="42"/>
      <c r="O1" s="45" t="s">
        <v>98</v>
      </c>
      <c r="P1" s="41"/>
      <c r="Q1" s="42"/>
    </row>
    <row r="2" spans="1:17" ht="36" customHeight="1" x14ac:dyDescent="0.2">
      <c r="A2" s="6" t="s">
        <v>79</v>
      </c>
      <c r="B2" s="5" t="s">
        <v>80</v>
      </c>
      <c r="C2" s="5" t="s">
        <v>20</v>
      </c>
      <c r="D2" s="5" t="s">
        <v>21</v>
      </c>
      <c r="E2" s="5" t="s">
        <v>22</v>
      </c>
      <c r="F2" s="5" t="s">
        <v>24</v>
      </c>
      <c r="G2" s="5" t="s">
        <v>25</v>
      </c>
      <c r="H2" s="4" t="s">
        <v>99</v>
      </c>
      <c r="I2" s="4" t="s">
        <v>100</v>
      </c>
      <c r="J2" s="2" t="s">
        <v>101</v>
      </c>
      <c r="K2" s="2" t="s">
        <v>102</v>
      </c>
      <c r="L2" s="2" t="s">
        <v>103</v>
      </c>
      <c r="M2" s="2" t="s">
        <v>104</v>
      </c>
      <c r="N2" s="2" t="s">
        <v>105</v>
      </c>
      <c r="O2" s="1" t="s">
        <v>106</v>
      </c>
      <c r="P2" s="1" t="s">
        <v>107</v>
      </c>
      <c r="Q2" s="1" t="s">
        <v>108</v>
      </c>
    </row>
    <row r="3" spans="1:17" ht="18" customHeight="1" x14ac:dyDescent="0.2">
      <c r="A3" s="10">
        <v>1</v>
      </c>
      <c r="B3" s="11" t="s">
        <v>31</v>
      </c>
      <c r="C3" s="12" t="str">
        <f>IF(B3="","",INDEX(Stores!$A$2:$A$73,MATCH(B3,Stores!$D$2:$D$73,0)))</f>
        <v>STR-001</v>
      </c>
      <c r="D3" s="13" t="str">
        <f>IF(B3="","",INDEX(Stores!$B$2:$B$73,MATCH(B3,Stores!$D$2:$D$73,0)))</f>
        <v>Area A</v>
      </c>
      <c r="E3" s="13" t="str">
        <f>IF(B3="","",INDEX(Stores!$C$2:$C$73,MATCH(B3,Stores!$D$2:$D$73,0)))</f>
        <v>Sample Bakery</v>
      </c>
      <c r="F3" s="14" t="str">
        <f>IF(B3="","",INDEX(Stores!$E$2:$E$73,MATCH(B3,Stores!$D$2:$D$73,0)))</f>
        <v>101 Example St, Sample City, A1A 1A1</v>
      </c>
      <c r="G3" s="12" t="str">
        <f>IF(B3="","",INDEX(Stores!$F$2:$F$73,MATCH(B3,Stores!$D$2:$D$73,0)))</f>
        <v>Rep A</v>
      </c>
      <c r="H3" s="20">
        <f>IF(C3="","",IFERROR(VLOOKUP(C3,'Commitments &amp; Agreements'!$C:$H,6,0),"—"))</f>
        <v>12</v>
      </c>
      <c r="I3" s="20">
        <f>IF(C3="","",IFERROR(VLOOKUP(C3,'Commitments &amp; Agreements'!$C:$I,7,0),"—"))</f>
        <v>8</v>
      </c>
      <c r="J3" s="15">
        <v>12</v>
      </c>
      <c r="K3" s="15">
        <v>10</v>
      </c>
      <c r="L3" s="15">
        <v>0</v>
      </c>
      <c r="M3" s="21">
        <f t="shared" ref="M3:M34" si="0">IF(J3="","",J3-IF(K3="",0,K3)-IF(L3="",0,L3))</f>
        <v>2</v>
      </c>
      <c r="N3" s="22" t="str">
        <f t="shared" ref="N3:N34" si="1">IF(M3="","",IF(AND(ISNUMBER(M3),M3&lt;=2),"⚠ REORDER","OK"))</f>
        <v>⚠ REORDER</v>
      </c>
      <c r="O3" s="23" t="s">
        <v>109</v>
      </c>
      <c r="P3" s="24" t="s">
        <v>110</v>
      </c>
      <c r="Q3" s="23" t="s">
        <v>111</v>
      </c>
    </row>
    <row r="4" spans="1:17" ht="18" customHeight="1" x14ac:dyDescent="0.2">
      <c r="A4" s="10">
        <v>2</v>
      </c>
      <c r="B4" s="11" t="s">
        <v>37</v>
      </c>
      <c r="C4" s="12" t="str">
        <f>IF(B4="","",INDEX(Stores!$A$2:$A$73,MATCH(B4,Stores!$D$2:$D$73,0)))</f>
        <v>STR-002</v>
      </c>
      <c r="D4" s="13" t="str">
        <f>IF(B4="","",INDEX(Stores!$B$2:$B$73,MATCH(B4,Stores!$D$2:$D$73,0)))</f>
        <v>Area B</v>
      </c>
      <c r="E4" s="13" t="str">
        <f>IF(B4="","",INDEX(Stores!$C$2:$C$73,MATCH(B4,Stores!$D$2:$D$73,0)))</f>
        <v>Sample Bakery</v>
      </c>
      <c r="F4" s="14" t="str">
        <f>IF(B4="","",INDEX(Stores!$E$2:$E$73,MATCH(B4,Stores!$D$2:$D$73,0)))</f>
        <v>102 Example St, Sample City, A1A 1A2</v>
      </c>
      <c r="G4" s="12" t="str">
        <f>IF(B4="","",INDEX(Stores!$F$2:$F$73,MATCH(B4,Stores!$D$2:$D$73,0)))</f>
        <v>Rep A</v>
      </c>
      <c r="H4" s="20">
        <f>IF(C4="","",IFERROR(VLOOKUP(C4,'Commitments &amp; Agreements'!$C:$H,6,0),"—"))</f>
        <v>10</v>
      </c>
      <c r="I4" s="20">
        <f>IF(C4="","",IFERROR(VLOOKUP(C4,'Commitments &amp; Agreements'!$C:$I,7,0),"—"))</f>
        <v>0</v>
      </c>
      <c r="J4" s="15">
        <v>10</v>
      </c>
      <c r="K4" s="15">
        <v>8</v>
      </c>
      <c r="L4" s="15">
        <v>0</v>
      </c>
      <c r="M4" s="25">
        <f t="shared" si="0"/>
        <v>2</v>
      </c>
      <c r="N4" s="26" t="str">
        <f t="shared" si="1"/>
        <v>⚠ REORDER</v>
      </c>
      <c r="O4" s="27" t="s">
        <v>112</v>
      </c>
      <c r="P4" s="28" t="s">
        <v>110</v>
      </c>
      <c r="Q4" s="27" t="s">
        <v>113</v>
      </c>
    </row>
    <row r="5" spans="1:17" ht="18" customHeight="1" x14ac:dyDescent="0.2">
      <c r="A5" s="10">
        <v>3</v>
      </c>
      <c r="B5" s="11" t="s">
        <v>41</v>
      </c>
      <c r="C5" s="12" t="str">
        <f>IF(B5="","",INDEX(Stores!$A$2:$A$73,MATCH(B5,Stores!$D$2:$D$73,0)))</f>
        <v>STR-003</v>
      </c>
      <c r="D5" s="13" t="str">
        <f>IF(B5="","",INDEX(Stores!$B$2:$B$73,MATCH(B5,Stores!$D$2:$D$73,0)))</f>
        <v>Area A</v>
      </c>
      <c r="E5" s="13" t="str">
        <f>IF(B5="","",INDEX(Stores!$C$2:$C$73,MATCH(B5,Stores!$D$2:$D$73,0)))</f>
        <v>Sample Café</v>
      </c>
      <c r="F5" s="14" t="str">
        <f>IF(B5="","",INDEX(Stores!$E$2:$E$73,MATCH(B5,Stores!$D$2:$D$73,0)))</f>
        <v>103 Example St, Sample City, A1A 1A3</v>
      </c>
      <c r="G5" s="12" t="str">
        <f>IF(B5="","",INDEX(Stores!$F$2:$F$73,MATCH(B5,Stores!$D$2:$D$73,0)))</f>
        <v>Rep B</v>
      </c>
      <c r="H5" s="20">
        <f>IF(C5="","",IFERROR(VLOOKUP(C5,'Commitments &amp; Agreements'!$C:$H,6,0),"—"))</f>
        <v>8</v>
      </c>
      <c r="I5" s="20">
        <f>IF(C5="","",IFERROR(VLOOKUP(C5,'Commitments &amp; Agreements'!$C:$I,7,0),"—"))</f>
        <v>8</v>
      </c>
      <c r="J5" s="15">
        <v>8</v>
      </c>
      <c r="K5" s="15">
        <v>2</v>
      </c>
      <c r="L5" s="15">
        <v>0</v>
      </c>
      <c r="M5" s="21">
        <f t="shared" si="0"/>
        <v>6</v>
      </c>
      <c r="N5" s="22" t="str">
        <f t="shared" si="1"/>
        <v>OK</v>
      </c>
      <c r="O5" s="23"/>
      <c r="P5" s="24"/>
      <c r="Q5" s="23"/>
    </row>
    <row r="6" spans="1:17" ht="18" customHeight="1" x14ac:dyDescent="0.2">
      <c r="A6" s="10">
        <v>4</v>
      </c>
      <c r="B6" s="11" t="s">
        <v>50</v>
      </c>
      <c r="C6" s="12" t="str">
        <f>IF(B6="","",INDEX(Stores!$A$2:$A$73,MATCH(B6,Stores!$D$2:$D$73,0)))</f>
        <v>STR-005</v>
      </c>
      <c r="D6" s="13" t="str">
        <f>IF(B6="","",INDEX(Stores!$B$2:$B$73,MATCH(B6,Stores!$D$2:$D$73,0)))</f>
        <v>Area B</v>
      </c>
      <c r="E6" s="13" t="str">
        <f>IF(B6="","",INDEX(Stores!$C$2:$C$73,MATCH(B6,Stores!$D$2:$D$73,0)))</f>
        <v>Sample Grocery</v>
      </c>
      <c r="F6" s="14" t="str">
        <f>IF(B6="","",INDEX(Stores!$E$2:$E$73,MATCH(B6,Stores!$D$2:$D$73,0)))</f>
        <v>105 Example St, Sample City, A1A 1A5</v>
      </c>
      <c r="G6" s="12" t="str">
        <f>IF(B6="","",INDEX(Stores!$F$2:$F$73,MATCH(B6,Stores!$D$2:$D$73,0)))</f>
        <v>Rep A</v>
      </c>
      <c r="H6" s="20">
        <f>IF(C6="","",IFERROR(VLOOKUP(C6,'Commitments &amp; Agreements'!$C:$H,6,0),"—"))</f>
        <v>15</v>
      </c>
      <c r="I6" s="20">
        <f>IF(C6="","",IFERROR(VLOOKUP(C6,'Commitments &amp; Agreements'!$C:$I,7,0),"—"))</f>
        <v>10</v>
      </c>
      <c r="J6" s="15">
        <v>15</v>
      </c>
      <c r="K6" s="15">
        <v>12</v>
      </c>
      <c r="L6" s="15">
        <v>1</v>
      </c>
      <c r="M6" s="25">
        <f t="shared" si="0"/>
        <v>2</v>
      </c>
      <c r="N6" s="26" t="str">
        <f t="shared" si="1"/>
        <v>⚠ REORDER</v>
      </c>
      <c r="O6" s="27" t="s">
        <v>114</v>
      </c>
      <c r="P6" s="28" t="s">
        <v>115</v>
      </c>
      <c r="Q6" s="27" t="s">
        <v>113</v>
      </c>
    </row>
    <row r="7" spans="1:17" ht="18" customHeight="1" x14ac:dyDescent="0.2">
      <c r="A7" s="10">
        <v>5</v>
      </c>
      <c r="B7" s="11" t="s">
        <v>60</v>
      </c>
      <c r="C7" s="12" t="str">
        <f>IF(B7="","",INDEX(Stores!$A$2:$A$73,MATCH(B7,Stores!$D$2:$D$73,0)))</f>
        <v>STR-007</v>
      </c>
      <c r="D7" s="13" t="str">
        <f>IF(B7="","",INDEX(Stores!$B$2:$B$73,MATCH(B7,Stores!$D$2:$D$73,0)))</f>
        <v>Area C</v>
      </c>
      <c r="E7" s="13" t="str">
        <f>IF(B7="","",INDEX(Stores!$C$2:$C$73,MATCH(B7,Stores!$D$2:$D$73,0)))</f>
        <v>Sample Deli</v>
      </c>
      <c r="F7" s="14" t="str">
        <f>IF(B7="","",INDEX(Stores!$E$2:$E$73,MATCH(B7,Stores!$D$2:$D$73,0)))</f>
        <v>107 Example St, Sample City, A1A 1A7</v>
      </c>
      <c r="G7" s="12" t="str">
        <f>IF(B7="","",INDEX(Stores!$F$2:$F$73,MATCH(B7,Stores!$D$2:$D$73,0)))</f>
        <v>Rep B</v>
      </c>
      <c r="H7" s="20">
        <f>IF(C7="","",IFERROR(VLOOKUP(C7,'Commitments &amp; Agreements'!$C:$H,6,0),"—"))</f>
        <v>6</v>
      </c>
      <c r="I7" s="20">
        <f>IF(C7="","",IFERROR(VLOOKUP(C7,'Commitments &amp; Agreements'!$C:$I,7,0),"—"))</f>
        <v>0</v>
      </c>
      <c r="J7" s="15">
        <v>6</v>
      </c>
      <c r="K7" s="15">
        <v>0</v>
      </c>
      <c r="L7" s="15">
        <v>0</v>
      </c>
      <c r="M7" s="21">
        <f t="shared" si="0"/>
        <v>6</v>
      </c>
      <c r="N7" s="22" t="str">
        <f t="shared" si="1"/>
        <v>OK</v>
      </c>
      <c r="O7" s="23"/>
      <c r="P7" s="24"/>
      <c r="Q7" s="23"/>
    </row>
    <row r="8" spans="1:17" ht="18" customHeight="1" x14ac:dyDescent="0.2">
      <c r="A8" s="10">
        <v>6</v>
      </c>
      <c r="B8" s="11"/>
      <c r="C8" s="12" t="str">
        <f>IF(B8="","",INDEX(Stores!$A$2:$A$73,MATCH(B8,Stores!$D$2:$D$73,0)))</f>
        <v/>
      </c>
      <c r="D8" s="13" t="str">
        <f>IF(B8="","",INDEX(Stores!$B$2:$B$73,MATCH(B8,Stores!$D$2:$D$73,0)))</f>
        <v/>
      </c>
      <c r="E8" s="13" t="str">
        <f>IF(B8="","",INDEX(Stores!$C$2:$C$73,MATCH(B8,Stores!$D$2:$D$73,0)))</f>
        <v/>
      </c>
      <c r="F8" s="14" t="str">
        <f>IF(B8="","",INDEX(Stores!$E$2:$E$73,MATCH(B8,Stores!$D$2:$D$73,0)))</f>
        <v/>
      </c>
      <c r="G8" s="12" t="str">
        <f>IF(B8="","",INDEX(Stores!$F$2:$F$73,MATCH(B8,Stores!$D$2:$D$73,0)))</f>
        <v/>
      </c>
      <c r="H8" s="20" t="str">
        <f>IF(C8="","",IFERROR(VLOOKUP(C8,'Commitments &amp; Agreements'!$C:$H,6,0),"—"))</f>
        <v/>
      </c>
      <c r="I8" s="20" t="str">
        <f>IF(C8="","",IFERROR(VLOOKUP(C8,'Commitments &amp; Agreements'!$C:$I,7,0),"—"))</f>
        <v/>
      </c>
      <c r="J8" s="15"/>
      <c r="K8" s="15"/>
      <c r="L8" s="15"/>
      <c r="M8" s="25" t="str">
        <f t="shared" si="0"/>
        <v/>
      </c>
      <c r="N8" s="26" t="str">
        <f t="shared" si="1"/>
        <v/>
      </c>
      <c r="O8" s="27"/>
      <c r="P8" s="28"/>
      <c r="Q8" s="27"/>
    </row>
    <row r="9" spans="1:17" ht="18" customHeight="1" x14ac:dyDescent="0.2">
      <c r="A9" s="10">
        <v>7</v>
      </c>
      <c r="B9" s="11"/>
      <c r="C9" s="12" t="str">
        <f>IF(B9="","",INDEX(Stores!$A$2:$A$73,MATCH(B9,Stores!$D$2:$D$73,0)))</f>
        <v/>
      </c>
      <c r="D9" s="13" t="str">
        <f>IF(B9="","",INDEX(Stores!$B$2:$B$73,MATCH(B9,Stores!$D$2:$D$73,0)))</f>
        <v/>
      </c>
      <c r="E9" s="13" t="str">
        <f>IF(B9="","",INDEX(Stores!$C$2:$C$73,MATCH(B9,Stores!$D$2:$D$73,0)))</f>
        <v/>
      </c>
      <c r="F9" s="14" t="str">
        <f>IF(B9="","",INDEX(Stores!$E$2:$E$73,MATCH(B9,Stores!$D$2:$D$73,0)))</f>
        <v/>
      </c>
      <c r="G9" s="12" t="str">
        <f>IF(B9="","",INDEX(Stores!$F$2:$F$73,MATCH(B9,Stores!$D$2:$D$73,0)))</f>
        <v/>
      </c>
      <c r="H9" s="20" t="str">
        <f>IF(C9="","",IFERROR(VLOOKUP(C9,'Commitments &amp; Agreements'!$C:$H,6,0),"—"))</f>
        <v/>
      </c>
      <c r="I9" s="20" t="str">
        <f>IF(C9="","",IFERROR(VLOOKUP(C9,'Commitments &amp; Agreements'!$C:$I,7,0),"—"))</f>
        <v/>
      </c>
      <c r="J9" s="15"/>
      <c r="K9" s="15"/>
      <c r="L9" s="15"/>
      <c r="M9" s="21" t="str">
        <f t="shared" si="0"/>
        <v/>
      </c>
      <c r="N9" s="22" t="str">
        <f t="shared" si="1"/>
        <v/>
      </c>
      <c r="O9" s="23"/>
      <c r="P9" s="24"/>
      <c r="Q9" s="23"/>
    </row>
    <row r="10" spans="1:17" ht="18" customHeight="1" x14ac:dyDescent="0.2">
      <c r="A10" s="10">
        <v>8</v>
      </c>
      <c r="B10" s="11"/>
      <c r="C10" s="12" t="str">
        <f>IF(B10="","",INDEX(Stores!$A$2:$A$73,MATCH(B10,Stores!$D$2:$D$73,0)))</f>
        <v/>
      </c>
      <c r="D10" s="13" t="str">
        <f>IF(B10="","",INDEX(Stores!$B$2:$B$73,MATCH(B10,Stores!$D$2:$D$73,0)))</f>
        <v/>
      </c>
      <c r="E10" s="13" t="str">
        <f>IF(B10="","",INDEX(Stores!$C$2:$C$73,MATCH(B10,Stores!$D$2:$D$73,0)))</f>
        <v/>
      </c>
      <c r="F10" s="14" t="str">
        <f>IF(B10="","",INDEX(Stores!$E$2:$E$73,MATCH(B10,Stores!$D$2:$D$73,0)))</f>
        <v/>
      </c>
      <c r="G10" s="12" t="str">
        <f>IF(B10="","",INDEX(Stores!$F$2:$F$73,MATCH(B10,Stores!$D$2:$D$73,0)))</f>
        <v/>
      </c>
      <c r="H10" s="20" t="str">
        <f>IF(C10="","",IFERROR(VLOOKUP(C10,'Commitments &amp; Agreements'!$C:$H,6,0),"—"))</f>
        <v/>
      </c>
      <c r="I10" s="20" t="str">
        <f>IF(C10="","",IFERROR(VLOOKUP(C10,'Commitments &amp; Agreements'!$C:$I,7,0),"—"))</f>
        <v/>
      </c>
      <c r="J10" s="15"/>
      <c r="K10" s="15"/>
      <c r="L10" s="15"/>
      <c r="M10" s="25" t="str">
        <f t="shared" si="0"/>
        <v/>
      </c>
      <c r="N10" s="26" t="str">
        <f t="shared" si="1"/>
        <v/>
      </c>
      <c r="O10" s="27"/>
      <c r="P10" s="28"/>
      <c r="Q10" s="27"/>
    </row>
    <row r="11" spans="1:17" ht="18" customHeight="1" x14ac:dyDescent="0.2">
      <c r="A11" s="10">
        <v>9</v>
      </c>
      <c r="B11" s="11"/>
      <c r="C11" s="12" t="str">
        <f>IF(B11="","",INDEX(Stores!$A$2:$A$73,MATCH(B11,Stores!$D$2:$D$73,0)))</f>
        <v/>
      </c>
      <c r="D11" s="13" t="str">
        <f>IF(B11="","",INDEX(Stores!$B$2:$B$73,MATCH(B11,Stores!$D$2:$D$73,0)))</f>
        <v/>
      </c>
      <c r="E11" s="13" t="str">
        <f>IF(B11="","",INDEX(Stores!$C$2:$C$73,MATCH(B11,Stores!$D$2:$D$73,0)))</f>
        <v/>
      </c>
      <c r="F11" s="14" t="str">
        <f>IF(B11="","",INDEX(Stores!$E$2:$E$73,MATCH(B11,Stores!$D$2:$D$73,0)))</f>
        <v/>
      </c>
      <c r="G11" s="12" t="str">
        <f>IF(B11="","",INDEX(Stores!$F$2:$F$73,MATCH(B11,Stores!$D$2:$D$73,0)))</f>
        <v/>
      </c>
      <c r="H11" s="20" t="str">
        <f>IF(C11="","",IFERROR(VLOOKUP(C11,'Commitments &amp; Agreements'!$C:$H,6,0),"—"))</f>
        <v/>
      </c>
      <c r="I11" s="20" t="str">
        <f>IF(C11="","",IFERROR(VLOOKUP(C11,'Commitments &amp; Agreements'!$C:$I,7,0),"—"))</f>
        <v/>
      </c>
      <c r="J11" s="15"/>
      <c r="K11" s="15"/>
      <c r="L11" s="15"/>
      <c r="M11" s="21" t="str">
        <f t="shared" si="0"/>
        <v/>
      </c>
      <c r="N11" s="22" t="str">
        <f t="shared" si="1"/>
        <v/>
      </c>
      <c r="O11" s="23"/>
      <c r="P11" s="24"/>
      <c r="Q11" s="23"/>
    </row>
    <row r="12" spans="1:17" ht="18" customHeight="1" x14ac:dyDescent="0.2">
      <c r="A12" s="10">
        <v>10</v>
      </c>
      <c r="B12" s="11"/>
      <c r="C12" s="12" t="str">
        <f>IF(B12="","",INDEX(Stores!$A$2:$A$73,MATCH(B12,Stores!$D$2:$D$73,0)))</f>
        <v/>
      </c>
      <c r="D12" s="13" t="str">
        <f>IF(B12="","",INDEX(Stores!$B$2:$B$73,MATCH(B12,Stores!$D$2:$D$73,0)))</f>
        <v/>
      </c>
      <c r="E12" s="13" t="str">
        <f>IF(B12="","",INDEX(Stores!$C$2:$C$73,MATCH(B12,Stores!$D$2:$D$73,0)))</f>
        <v/>
      </c>
      <c r="F12" s="14" t="str">
        <f>IF(B12="","",INDEX(Stores!$E$2:$E$73,MATCH(B12,Stores!$D$2:$D$73,0)))</f>
        <v/>
      </c>
      <c r="G12" s="12" t="str">
        <f>IF(B12="","",INDEX(Stores!$F$2:$F$73,MATCH(B12,Stores!$D$2:$D$73,0)))</f>
        <v/>
      </c>
      <c r="H12" s="20" t="str">
        <f>IF(C12="","",IFERROR(VLOOKUP(C12,'Commitments &amp; Agreements'!$C:$H,6,0),"—"))</f>
        <v/>
      </c>
      <c r="I12" s="20" t="str">
        <f>IF(C12="","",IFERROR(VLOOKUP(C12,'Commitments &amp; Agreements'!$C:$I,7,0),"—"))</f>
        <v/>
      </c>
      <c r="J12" s="15"/>
      <c r="K12" s="15"/>
      <c r="L12" s="15"/>
      <c r="M12" s="25" t="str">
        <f t="shared" si="0"/>
        <v/>
      </c>
      <c r="N12" s="26" t="str">
        <f t="shared" si="1"/>
        <v/>
      </c>
      <c r="O12" s="27"/>
      <c r="P12" s="28"/>
      <c r="Q12" s="27"/>
    </row>
    <row r="13" spans="1:17" ht="18" customHeight="1" x14ac:dyDescent="0.2">
      <c r="A13" s="10">
        <v>11</v>
      </c>
      <c r="B13" s="11"/>
      <c r="C13" s="12" t="str">
        <f>IF(B13="","",INDEX(Stores!$A$2:$A$73,MATCH(B13,Stores!$D$2:$D$73,0)))</f>
        <v/>
      </c>
      <c r="D13" s="13" t="str">
        <f>IF(B13="","",INDEX(Stores!$B$2:$B$73,MATCH(B13,Stores!$D$2:$D$73,0)))</f>
        <v/>
      </c>
      <c r="E13" s="13" t="str">
        <f>IF(B13="","",INDEX(Stores!$C$2:$C$73,MATCH(B13,Stores!$D$2:$D$73,0)))</f>
        <v/>
      </c>
      <c r="F13" s="14" t="str">
        <f>IF(B13="","",INDEX(Stores!$E$2:$E$73,MATCH(B13,Stores!$D$2:$D$73,0)))</f>
        <v/>
      </c>
      <c r="G13" s="12" t="str">
        <f>IF(B13="","",INDEX(Stores!$F$2:$F$73,MATCH(B13,Stores!$D$2:$D$73,0)))</f>
        <v/>
      </c>
      <c r="H13" s="20" t="str">
        <f>IF(C13="","",IFERROR(VLOOKUP(C13,'Commitments &amp; Agreements'!$C:$H,6,0),"—"))</f>
        <v/>
      </c>
      <c r="I13" s="20" t="str">
        <f>IF(C13="","",IFERROR(VLOOKUP(C13,'Commitments &amp; Agreements'!$C:$I,7,0),"—"))</f>
        <v/>
      </c>
      <c r="J13" s="15"/>
      <c r="K13" s="15"/>
      <c r="L13" s="15"/>
      <c r="M13" s="21" t="str">
        <f t="shared" si="0"/>
        <v/>
      </c>
      <c r="N13" s="22" t="str">
        <f t="shared" si="1"/>
        <v/>
      </c>
      <c r="O13" s="23"/>
      <c r="P13" s="24"/>
      <c r="Q13" s="23"/>
    </row>
    <row r="14" spans="1:17" ht="18" customHeight="1" x14ac:dyDescent="0.2">
      <c r="A14" s="10">
        <v>12</v>
      </c>
      <c r="B14" s="11"/>
      <c r="C14" s="12" t="str">
        <f>IF(B14="","",INDEX(Stores!$A$2:$A$73,MATCH(B14,Stores!$D$2:$D$73,0)))</f>
        <v/>
      </c>
      <c r="D14" s="13" t="str">
        <f>IF(B14="","",INDEX(Stores!$B$2:$B$73,MATCH(B14,Stores!$D$2:$D$73,0)))</f>
        <v/>
      </c>
      <c r="E14" s="13" t="str">
        <f>IF(B14="","",INDEX(Stores!$C$2:$C$73,MATCH(B14,Stores!$D$2:$D$73,0)))</f>
        <v/>
      </c>
      <c r="F14" s="14" t="str">
        <f>IF(B14="","",INDEX(Stores!$E$2:$E$73,MATCH(B14,Stores!$D$2:$D$73,0)))</f>
        <v/>
      </c>
      <c r="G14" s="12" t="str">
        <f>IF(B14="","",INDEX(Stores!$F$2:$F$73,MATCH(B14,Stores!$D$2:$D$73,0)))</f>
        <v/>
      </c>
      <c r="H14" s="20" t="str">
        <f>IF(C14="","",IFERROR(VLOOKUP(C14,'Commitments &amp; Agreements'!$C:$H,6,0),"—"))</f>
        <v/>
      </c>
      <c r="I14" s="20" t="str">
        <f>IF(C14="","",IFERROR(VLOOKUP(C14,'Commitments &amp; Agreements'!$C:$I,7,0),"—"))</f>
        <v/>
      </c>
      <c r="J14" s="15"/>
      <c r="K14" s="15"/>
      <c r="L14" s="15"/>
      <c r="M14" s="25" t="str">
        <f t="shared" si="0"/>
        <v/>
      </c>
      <c r="N14" s="26" t="str">
        <f t="shared" si="1"/>
        <v/>
      </c>
      <c r="O14" s="27"/>
      <c r="P14" s="28"/>
      <c r="Q14" s="27"/>
    </row>
    <row r="15" spans="1:17" ht="18" customHeight="1" x14ac:dyDescent="0.2">
      <c r="A15" s="10">
        <v>13</v>
      </c>
      <c r="B15" s="11"/>
      <c r="C15" s="12" t="str">
        <f>IF(B15="","",INDEX(Stores!$A$2:$A$73,MATCH(B15,Stores!$D$2:$D$73,0)))</f>
        <v/>
      </c>
      <c r="D15" s="13" t="str">
        <f>IF(B15="","",INDEX(Stores!$B$2:$B$73,MATCH(B15,Stores!$D$2:$D$73,0)))</f>
        <v/>
      </c>
      <c r="E15" s="13" t="str">
        <f>IF(B15="","",INDEX(Stores!$C$2:$C$73,MATCH(B15,Stores!$D$2:$D$73,0)))</f>
        <v/>
      </c>
      <c r="F15" s="14" t="str">
        <f>IF(B15="","",INDEX(Stores!$E$2:$E$73,MATCH(B15,Stores!$D$2:$D$73,0)))</f>
        <v/>
      </c>
      <c r="G15" s="12" t="str">
        <f>IF(B15="","",INDEX(Stores!$F$2:$F$73,MATCH(B15,Stores!$D$2:$D$73,0)))</f>
        <v/>
      </c>
      <c r="H15" s="20" t="str">
        <f>IF(C15="","",IFERROR(VLOOKUP(C15,'Commitments &amp; Agreements'!$C:$H,6,0),"—"))</f>
        <v/>
      </c>
      <c r="I15" s="20" t="str">
        <f>IF(C15="","",IFERROR(VLOOKUP(C15,'Commitments &amp; Agreements'!$C:$I,7,0),"—"))</f>
        <v/>
      </c>
      <c r="J15" s="15"/>
      <c r="K15" s="15"/>
      <c r="L15" s="15"/>
      <c r="M15" s="21" t="str">
        <f t="shared" si="0"/>
        <v/>
      </c>
      <c r="N15" s="22" t="str">
        <f t="shared" si="1"/>
        <v/>
      </c>
      <c r="O15" s="23"/>
      <c r="P15" s="24"/>
      <c r="Q15" s="23"/>
    </row>
    <row r="16" spans="1:17" ht="18" customHeight="1" x14ac:dyDescent="0.2">
      <c r="A16" s="10">
        <v>14</v>
      </c>
      <c r="B16" s="11"/>
      <c r="C16" s="12" t="str">
        <f>IF(B16="","",INDEX(Stores!$A$2:$A$73,MATCH(B16,Stores!$D$2:$D$73,0)))</f>
        <v/>
      </c>
      <c r="D16" s="13" t="str">
        <f>IF(B16="","",INDEX(Stores!$B$2:$B$73,MATCH(B16,Stores!$D$2:$D$73,0)))</f>
        <v/>
      </c>
      <c r="E16" s="13" t="str">
        <f>IF(B16="","",INDEX(Stores!$C$2:$C$73,MATCH(B16,Stores!$D$2:$D$73,0)))</f>
        <v/>
      </c>
      <c r="F16" s="14" t="str">
        <f>IF(B16="","",INDEX(Stores!$E$2:$E$73,MATCH(B16,Stores!$D$2:$D$73,0)))</f>
        <v/>
      </c>
      <c r="G16" s="12" t="str">
        <f>IF(B16="","",INDEX(Stores!$F$2:$F$73,MATCH(B16,Stores!$D$2:$D$73,0)))</f>
        <v/>
      </c>
      <c r="H16" s="20" t="str">
        <f>IF(C16="","",IFERROR(VLOOKUP(C16,'Commitments &amp; Agreements'!$C:$H,6,0),"—"))</f>
        <v/>
      </c>
      <c r="I16" s="20" t="str">
        <f>IF(C16="","",IFERROR(VLOOKUP(C16,'Commitments &amp; Agreements'!$C:$I,7,0),"—"))</f>
        <v/>
      </c>
      <c r="J16" s="15"/>
      <c r="K16" s="15"/>
      <c r="L16" s="15"/>
      <c r="M16" s="25" t="str">
        <f t="shared" si="0"/>
        <v/>
      </c>
      <c r="N16" s="26" t="str">
        <f t="shared" si="1"/>
        <v/>
      </c>
      <c r="O16" s="27"/>
      <c r="P16" s="28"/>
      <c r="Q16" s="27"/>
    </row>
    <row r="17" spans="1:17" ht="18" customHeight="1" x14ac:dyDescent="0.2">
      <c r="A17" s="10">
        <v>15</v>
      </c>
      <c r="B17" s="11"/>
      <c r="C17" s="12" t="str">
        <f>IF(B17="","",INDEX(Stores!$A$2:$A$73,MATCH(B17,Stores!$D$2:$D$73,0)))</f>
        <v/>
      </c>
      <c r="D17" s="13" t="str">
        <f>IF(B17="","",INDEX(Stores!$B$2:$B$73,MATCH(B17,Stores!$D$2:$D$73,0)))</f>
        <v/>
      </c>
      <c r="E17" s="13" t="str">
        <f>IF(B17="","",INDEX(Stores!$C$2:$C$73,MATCH(B17,Stores!$D$2:$D$73,0)))</f>
        <v/>
      </c>
      <c r="F17" s="14" t="str">
        <f>IF(B17="","",INDEX(Stores!$E$2:$E$73,MATCH(B17,Stores!$D$2:$D$73,0)))</f>
        <v/>
      </c>
      <c r="G17" s="12" t="str">
        <f>IF(B17="","",INDEX(Stores!$F$2:$F$73,MATCH(B17,Stores!$D$2:$D$73,0)))</f>
        <v/>
      </c>
      <c r="H17" s="20" t="str">
        <f>IF(C17="","",IFERROR(VLOOKUP(C17,'Commitments &amp; Agreements'!$C:$H,6,0),"—"))</f>
        <v/>
      </c>
      <c r="I17" s="20" t="str">
        <f>IF(C17="","",IFERROR(VLOOKUP(C17,'Commitments &amp; Agreements'!$C:$I,7,0),"—"))</f>
        <v/>
      </c>
      <c r="J17" s="15"/>
      <c r="K17" s="15"/>
      <c r="L17" s="15"/>
      <c r="M17" s="21" t="str">
        <f t="shared" si="0"/>
        <v/>
      </c>
      <c r="N17" s="22" t="str">
        <f t="shared" si="1"/>
        <v/>
      </c>
      <c r="O17" s="23"/>
      <c r="P17" s="24"/>
      <c r="Q17" s="23"/>
    </row>
    <row r="18" spans="1:17" ht="18" customHeight="1" x14ac:dyDescent="0.2">
      <c r="A18" s="10">
        <v>16</v>
      </c>
      <c r="B18" s="11"/>
      <c r="C18" s="12" t="str">
        <f>IF(B18="","",INDEX(Stores!$A$2:$A$73,MATCH(B18,Stores!$D$2:$D$73,0)))</f>
        <v/>
      </c>
      <c r="D18" s="13" t="str">
        <f>IF(B18="","",INDEX(Stores!$B$2:$B$73,MATCH(B18,Stores!$D$2:$D$73,0)))</f>
        <v/>
      </c>
      <c r="E18" s="13" t="str">
        <f>IF(B18="","",INDEX(Stores!$C$2:$C$73,MATCH(B18,Stores!$D$2:$D$73,0)))</f>
        <v/>
      </c>
      <c r="F18" s="14" t="str">
        <f>IF(B18="","",INDEX(Stores!$E$2:$E$73,MATCH(B18,Stores!$D$2:$D$73,0)))</f>
        <v/>
      </c>
      <c r="G18" s="12" t="str">
        <f>IF(B18="","",INDEX(Stores!$F$2:$F$73,MATCH(B18,Stores!$D$2:$D$73,0)))</f>
        <v/>
      </c>
      <c r="H18" s="20" t="str">
        <f>IF(C18="","",IFERROR(VLOOKUP(C18,'Commitments &amp; Agreements'!$C:$H,6,0),"—"))</f>
        <v/>
      </c>
      <c r="I18" s="20" t="str">
        <f>IF(C18="","",IFERROR(VLOOKUP(C18,'Commitments &amp; Agreements'!$C:$I,7,0),"—"))</f>
        <v/>
      </c>
      <c r="J18" s="15"/>
      <c r="K18" s="15"/>
      <c r="L18" s="15"/>
      <c r="M18" s="25" t="str">
        <f t="shared" si="0"/>
        <v/>
      </c>
      <c r="N18" s="26" t="str">
        <f t="shared" si="1"/>
        <v/>
      </c>
      <c r="O18" s="27"/>
      <c r="P18" s="28"/>
      <c r="Q18" s="27"/>
    </row>
    <row r="19" spans="1:17" ht="18" customHeight="1" x14ac:dyDescent="0.2">
      <c r="A19" s="10">
        <v>17</v>
      </c>
      <c r="B19" s="11"/>
      <c r="C19" s="12" t="str">
        <f>IF(B19="","",INDEX(Stores!$A$2:$A$73,MATCH(B19,Stores!$D$2:$D$73,0)))</f>
        <v/>
      </c>
      <c r="D19" s="13" t="str">
        <f>IF(B19="","",INDEX(Stores!$B$2:$B$73,MATCH(B19,Stores!$D$2:$D$73,0)))</f>
        <v/>
      </c>
      <c r="E19" s="13" t="str">
        <f>IF(B19="","",INDEX(Stores!$C$2:$C$73,MATCH(B19,Stores!$D$2:$D$73,0)))</f>
        <v/>
      </c>
      <c r="F19" s="14" t="str">
        <f>IF(B19="","",INDEX(Stores!$E$2:$E$73,MATCH(B19,Stores!$D$2:$D$73,0)))</f>
        <v/>
      </c>
      <c r="G19" s="12" t="str">
        <f>IF(B19="","",INDEX(Stores!$F$2:$F$73,MATCH(B19,Stores!$D$2:$D$73,0)))</f>
        <v/>
      </c>
      <c r="H19" s="20" t="str">
        <f>IF(C19="","",IFERROR(VLOOKUP(C19,'Commitments &amp; Agreements'!$C:$H,6,0),"—"))</f>
        <v/>
      </c>
      <c r="I19" s="20" t="str">
        <f>IF(C19="","",IFERROR(VLOOKUP(C19,'Commitments &amp; Agreements'!$C:$I,7,0),"—"))</f>
        <v/>
      </c>
      <c r="J19" s="15"/>
      <c r="K19" s="15"/>
      <c r="L19" s="15"/>
      <c r="M19" s="21" t="str">
        <f t="shared" si="0"/>
        <v/>
      </c>
      <c r="N19" s="22" t="str">
        <f t="shared" si="1"/>
        <v/>
      </c>
      <c r="O19" s="23"/>
      <c r="P19" s="24"/>
      <c r="Q19" s="23"/>
    </row>
    <row r="20" spans="1:17" ht="18" customHeight="1" x14ac:dyDescent="0.2">
      <c r="A20" s="10">
        <v>18</v>
      </c>
      <c r="B20" s="11"/>
      <c r="C20" s="12" t="str">
        <f>IF(B20="","",INDEX(Stores!$A$2:$A$73,MATCH(B20,Stores!$D$2:$D$73,0)))</f>
        <v/>
      </c>
      <c r="D20" s="13" t="str">
        <f>IF(B20="","",INDEX(Stores!$B$2:$B$73,MATCH(B20,Stores!$D$2:$D$73,0)))</f>
        <v/>
      </c>
      <c r="E20" s="13" t="str">
        <f>IF(B20="","",INDEX(Stores!$C$2:$C$73,MATCH(B20,Stores!$D$2:$D$73,0)))</f>
        <v/>
      </c>
      <c r="F20" s="14" t="str">
        <f>IF(B20="","",INDEX(Stores!$E$2:$E$73,MATCH(B20,Stores!$D$2:$D$73,0)))</f>
        <v/>
      </c>
      <c r="G20" s="12" t="str">
        <f>IF(B20="","",INDEX(Stores!$F$2:$F$73,MATCH(B20,Stores!$D$2:$D$73,0)))</f>
        <v/>
      </c>
      <c r="H20" s="20" t="str">
        <f>IF(C20="","",IFERROR(VLOOKUP(C20,'Commitments &amp; Agreements'!$C:$H,6,0),"—"))</f>
        <v/>
      </c>
      <c r="I20" s="20" t="str">
        <f>IF(C20="","",IFERROR(VLOOKUP(C20,'Commitments &amp; Agreements'!$C:$I,7,0),"—"))</f>
        <v/>
      </c>
      <c r="J20" s="15"/>
      <c r="K20" s="15"/>
      <c r="L20" s="15"/>
      <c r="M20" s="25" t="str">
        <f t="shared" si="0"/>
        <v/>
      </c>
      <c r="N20" s="26" t="str">
        <f t="shared" si="1"/>
        <v/>
      </c>
      <c r="O20" s="27"/>
      <c r="P20" s="28"/>
      <c r="Q20" s="27"/>
    </row>
    <row r="21" spans="1:17" ht="18" customHeight="1" x14ac:dyDescent="0.2">
      <c r="A21" s="10">
        <v>19</v>
      </c>
      <c r="B21" s="11"/>
      <c r="C21" s="12" t="str">
        <f>IF(B21="","",INDEX(Stores!$A$2:$A$73,MATCH(B21,Stores!$D$2:$D$73,0)))</f>
        <v/>
      </c>
      <c r="D21" s="13" t="str">
        <f>IF(B21="","",INDEX(Stores!$B$2:$B$73,MATCH(B21,Stores!$D$2:$D$73,0)))</f>
        <v/>
      </c>
      <c r="E21" s="13" t="str">
        <f>IF(B21="","",INDEX(Stores!$C$2:$C$73,MATCH(B21,Stores!$D$2:$D$73,0)))</f>
        <v/>
      </c>
      <c r="F21" s="14" t="str">
        <f>IF(B21="","",INDEX(Stores!$E$2:$E$73,MATCH(B21,Stores!$D$2:$D$73,0)))</f>
        <v/>
      </c>
      <c r="G21" s="12" t="str">
        <f>IF(B21="","",INDEX(Stores!$F$2:$F$73,MATCH(B21,Stores!$D$2:$D$73,0)))</f>
        <v/>
      </c>
      <c r="H21" s="20" t="str">
        <f>IF(C21="","",IFERROR(VLOOKUP(C21,'Commitments &amp; Agreements'!$C:$H,6,0),"—"))</f>
        <v/>
      </c>
      <c r="I21" s="20" t="str">
        <f>IF(C21="","",IFERROR(VLOOKUP(C21,'Commitments &amp; Agreements'!$C:$I,7,0),"—"))</f>
        <v/>
      </c>
      <c r="J21" s="15"/>
      <c r="K21" s="15"/>
      <c r="L21" s="15"/>
      <c r="M21" s="21" t="str">
        <f t="shared" si="0"/>
        <v/>
      </c>
      <c r="N21" s="22" t="str">
        <f t="shared" si="1"/>
        <v/>
      </c>
      <c r="O21" s="23"/>
      <c r="P21" s="24"/>
      <c r="Q21" s="23"/>
    </row>
    <row r="22" spans="1:17" ht="18" customHeight="1" x14ac:dyDescent="0.2">
      <c r="A22" s="10">
        <v>20</v>
      </c>
      <c r="B22" s="11"/>
      <c r="C22" s="12" t="str">
        <f>IF(B22="","",INDEX(Stores!$A$2:$A$73,MATCH(B22,Stores!$D$2:$D$73,0)))</f>
        <v/>
      </c>
      <c r="D22" s="13" t="str">
        <f>IF(B22="","",INDEX(Stores!$B$2:$B$73,MATCH(B22,Stores!$D$2:$D$73,0)))</f>
        <v/>
      </c>
      <c r="E22" s="13" t="str">
        <f>IF(B22="","",INDEX(Stores!$C$2:$C$73,MATCH(B22,Stores!$D$2:$D$73,0)))</f>
        <v/>
      </c>
      <c r="F22" s="14" t="str">
        <f>IF(B22="","",INDEX(Stores!$E$2:$E$73,MATCH(B22,Stores!$D$2:$D$73,0)))</f>
        <v/>
      </c>
      <c r="G22" s="12" t="str">
        <f>IF(B22="","",INDEX(Stores!$F$2:$F$73,MATCH(B22,Stores!$D$2:$D$73,0)))</f>
        <v/>
      </c>
      <c r="H22" s="20" t="str">
        <f>IF(C22="","",IFERROR(VLOOKUP(C22,'Commitments &amp; Agreements'!$C:$H,6,0),"—"))</f>
        <v/>
      </c>
      <c r="I22" s="20" t="str">
        <f>IF(C22="","",IFERROR(VLOOKUP(C22,'Commitments &amp; Agreements'!$C:$I,7,0),"—"))</f>
        <v/>
      </c>
      <c r="J22" s="15"/>
      <c r="K22" s="15"/>
      <c r="L22" s="15"/>
      <c r="M22" s="25" t="str">
        <f t="shared" si="0"/>
        <v/>
      </c>
      <c r="N22" s="26" t="str">
        <f t="shared" si="1"/>
        <v/>
      </c>
      <c r="O22" s="27"/>
      <c r="P22" s="28"/>
      <c r="Q22" s="27"/>
    </row>
    <row r="23" spans="1:17" ht="18" customHeight="1" x14ac:dyDescent="0.2">
      <c r="A23" s="10">
        <v>21</v>
      </c>
      <c r="B23" s="11"/>
      <c r="C23" s="12" t="str">
        <f>IF(B23="","",INDEX(Stores!$A$2:$A$73,MATCH(B23,Stores!$D$2:$D$73,0)))</f>
        <v/>
      </c>
      <c r="D23" s="13" t="str">
        <f>IF(B23="","",INDEX(Stores!$B$2:$B$73,MATCH(B23,Stores!$D$2:$D$73,0)))</f>
        <v/>
      </c>
      <c r="E23" s="13" t="str">
        <f>IF(B23="","",INDEX(Stores!$C$2:$C$73,MATCH(B23,Stores!$D$2:$D$73,0)))</f>
        <v/>
      </c>
      <c r="F23" s="14" t="str">
        <f>IF(B23="","",INDEX(Stores!$E$2:$E$73,MATCH(B23,Stores!$D$2:$D$73,0)))</f>
        <v/>
      </c>
      <c r="G23" s="12" t="str">
        <f>IF(B23="","",INDEX(Stores!$F$2:$F$73,MATCH(B23,Stores!$D$2:$D$73,0)))</f>
        <v/>
      </c>
      <c r="H23" s="20" t="str">
        <f>IF(C23="","",IFERROR(VLOOKUP(C23,'Commitments &amp; Agreements'!$C:$H,6,0),"—"))</f>
        <v/>
      </c>
      <c r="I23" s="20" t="str">
        <f>IF(C23="","",IFERROR(VLOOKUP(C23,'Commitments &amp; Agreements'!$C:$I,7,0),"—"))</f>
        <v/>
      </c>
      <c r="J23" s="15"/>
      <c r="K23" s="15"/>
      <c r="L23" s="15"/>
      <c r="M23" s="21" t="str">
        <f t="shared" si="0"/>
        <v/>
      </c>
      <c r="N23" s="22" t="str">
        <f t="shared" si="1"/>
        <v/>
      </c>
      <c r="O23" s="23"/>
      <c r="P23" s="24"/>
      <c r="Q23" s="23"/>
    </row>
    <row r="24" spans="1:17" ht="18" customHeight="1" x14ac:dyDescent="0.2">
      <c r="A24" s="10">
        <v>22</v>
      </c>
      <c r="B24" s="11"/>
      <c r="C24" s="12" t="str">
        <f>IF(B24="","",INDEX(Stores!$A$2:$A$73,MATCH(B24,Stores!$D$2:$D$73,0)))</f>
        <v/>
      </c>
      <c r="D24" s="13" t="str">
        <f>IF(B24="","",INDEX(Stores!$B$2:$B$73,MATCH(B24,Stores!$D$2:$D$73,0)))</f>
        <v/>
      </c>
      <c r="E24" s="13" t="str">
        <f>IF(B24="","",INDEX(Stores!$C$2:$C$73,MATCH(B24,Stores!$D$2:$D$73,0)))</f>
        <v/>
      </c>
      <c r="F24" s="14" t="str">
        <f>IF(B24="","",INDEX(Stores!$E$2:$E$73,MATCH(B24,Stores!$D$2:$D$73,0)))</f>
        <v/>
      </c>
      <c r="G24" s="12" t="str">
        <f>IF(B24="","",INDEX(Stores!$F$2:$F$73,MATCH(B24,Stores!$D$2:$D$73,0)))</f>
        <v/>
      </c>
      <c r="H24" s="20" t="str">
        <f>IF(C24="","",IFERROR(VLOOKUP(C24,'Commitments &amp; Agreements'!$C:$H,6,0),"—"))</f>
        <v/>
      </c>
      <c r="I24" s="20" t="str">
        <f>IF(C24="","",IFERROR(VLOOKUP(C24,'Commitments &amp; Agreements'!$C:$I,7,0),"—"))</f>
        <v/>
      </c>
      <c r="J24" s="15"/>
      <c r="K24" s="15"/>
      <c r="L24" s="15"/>
      <c r="M24" s="25" t="str">
        <f t="shared" si="0"/>
        <v/>
      </c>
      <c r="N24" s="26" t="str">
        <f t="shared" si="1"/>
        <v/>
      </c>
      <c r="O24" s="27"/>
      <c r="P24" s="28"/>
      <c r="Q24" s="27"/>
    </row>
    <row r="25" spans="1:17" ht="18" customHeight="1" x14ac:dyDescent="0.2">
      <c r="A25" s="10">
        <v>23</v>
      </c>
      <c r="B25" s="11"/>
      <c r="C25" s="12" t="str">
        <f>IF(B25="","",INDEX(Stores!$A$2:$A$73,MATCH(B25,Stores!$D$2:$D$73,0)))</f>
        <v/>
      </c>
      <c r="D25" s="13" t="str">
        <f>IF(B25="","",INDEX(Stores!$B$2:$B$73,MATCH(B25,Stores!$D$2:$D$73,0)))</f>
        <v/>
      </c>
      <c r="E25" s="13" t="str">
        <f>IF(B25="","",INDEX(Stores!$C$2:$C$73,MATCH(B25,Stores!$D$2:$D$73,0)))</f>
        <v/>
      </c>
      <c r="F25" s="14" t="str">
        <f>IF(B25="","",INDEX(Stores!$E$2:$E$73,MATCH(B25,Stores!$D$2:$D$73,0)))</f>
        <v/>
      </c>
      <c r="G25" s="12" t="str">
        <f>IF(B25="","",INDEX(Stores!$F$2:$F$73,MATCH(B25,Stores!$D$2:$D$73,0)))</f>
        <v/>
      </c>
      <c r="H25" s="20" t="str">
        <f>IF(C25="","",IFERROR(VLOOKUP(C25,'Commitments &amp; Agreements'!$C:$H,6,0),"—"))</f>
        <v/>
      </c>
      <c r="I25" s="20" t="str">
        <f>IF(C25="","",IFERROR(VLOOKUP(C25,'Commitments &amp; Agreements'!$C:$I,7,0),"—"))</f>
        <v/>
      </c>
      <c r="J25" s="15"/>
      <c r="K25" s="15"/>
      <c r="L25" s="15"/>
      <c r="M25" s="21" t="str">
        <f t="shared" si="0"/>
        <v/>
      </c>
      <c r="N25" s="22" t="str">
        <f t="shared" si="1"/>
        <v/>
      </c>
      <c r="O25" s="23"/>
      <c r="P25" s="24"/>
      <c r="Q25" s="23"/>
    </row>
    <row r="26" spans="1:17" ht="18" customHeight="1" x14ac:dyDescent="0.2">
      <c r="A26" s="10">
        <v>24</v>
      </c>
      <c r="B26" s="11"/>
      <c r="C26" s="12" t="str">
        <f>IF(B26="","",INDEX(Stores!$A$2:$A$73,MATCH(B26,Stores!$D$2:$D$73,0)))</f>
        <v/>
      </c>
      <c r="D26" s="13" t="str">
        <f>IF(B26="","",INDEX(Stores!$B$2:$B$73,MATCH(B26,Stores!$D$2:$D$73,0)))</f>
        <v/>
      </c>
      <c r="E26" s="13" t="str">
        <f>IF(B26="","",INDEX(Stores!$C$2:$C$73,MATCH(B26,Stores!$D$2:$D$73,0)))</f>
        <v/>
      </c>
      <c r="F26" s="14" t="str">
        <f>IF(B26="","",INDEX(Stores!$E$2:$E$73,MATCH(B26,Stores!$D$2:$D$73,0)))</f>
        <v/>
      </c>
      <c r="G26" s="12" t="str">
        <f>IF(B26="","",INDEX(Stores!$F$2:$F$73,MATCH(B26,Stores!$D$2:$D$73,0)))</f>
        <v/>
      </c>
      <c r="H26" s="20" t="str">
        <f>IF(C26="","",IFERROR(VLOOKUP(C26,'Commitments &amp; Agreements'!$C:$H,6,0),"—"))</f>
        <v/>
      </c>
      <c r="I26" s="20" t="str">
        <f>IF(C26="","",IFERROR(VLOOKUP(C26,'Commitments &amp; Agreements'!$C:$I,7,0),"—"))</f>
        <v/>
      </c>
      <c r="J26" s="15"/>
      <c r="K26" s="15"/>
      <c r="L26" s="15"/>
      <c r="M26" s="25" t="str">
        <f t="shared" si="0"/>
        <v/>
      </c>
      <c r="N26" s="26" t="str">
        <f t="shared" si="1"/>
        <v/>
      </c>
      <c r="O26" s="27"/>
      <c r="P26" s="28"/>
      <c r="Q26" s="27"/>
    </row>
    <row r="27" spans="1:17" ht="18" customHeight="1" x14ac:dyDescent="0.2">
      <c r="A27" s="10">
        <v>25</v>
      </c>
      <c r="B27" s="11"/>
      <c r="C27" s="12" t="str">
        <f>IF(B27="","",INDEX(Stores!$A$2:$A$73,MATCH(B27,Stores!$D$2:$D$73,0)))</f>
        <v/>
      </c>
      <c r="D27" s="13" t="str">
        <f>IF(B27="","",INDEX(Stores!$B$2:$B$73,MATCH(B27,Stores!$D$2:$D$73,0)))</f>
        <v/>
      </c>
      <c r="E27" s="13" t="str">
        <f>IF(B27="","",INDEX(Stores!$C$2:$C$73,MATCH(B27,Stores!$D$2:$D$73,0)))</f>
        <v/>
      </c>
      <c r="F27" s="14" t="str">
        <f>IF(B27="","",INDEX(Stores!$E$2:$E$73,MATCH(B27,Stores!$D$2:$D$73,0)))</f>
        <v/>
      </c>
      <c r="G27" s="12" t="str">
        <f>IF(B27="","",INDEX(Stores!$F$2:$F$73,MATCH(B27,Stores!$D$2:$D$73,0)))</f>
        <v/>
      </c>
      <c r="H27" s="20" t="str">
        <f>IF(C27="","",IFERROR(VLOOKUP(C27,'Commitments &amp; Agreements'!$C:$H,6,0),"—"))</f>
        <v/>
      </c>
      <c r="I27" s="20" t="str">
        <f>IF(C27="","",IFERROR(VLOOKUP(C27,'Commitments &amp; Agreements'!$C:$I,7,0),"—"))</f>
        <v/>
      </c>
      <c r="J27" s="15"/>
      <c r="K27" s="15"/>
      <c r="L27" s="15"/>
      <c r="M27" s="21" t="str">
        <f t="shared" si="0"/>
        <v/>
      </c>
      <c r="N27" s="22" t="str">
        <f t="shared" si="1"/>
        <v/>
      </c>
      <c r="O27" s="23"/>
      <c r="P27" s="24"/>
      <c r="Q27" s="23"/>
    </row>
    <row r="28" spans="1:17" ht="18" customHeight="1" x14ac:dyDescent="0.2">
      <c r="A28" s="10">
        <v>26</v>
      </c>
      <c r="B28" s="11"/>
      <c r="C28" s="12" t="str">
        <f>IF(B28="","",INDEX(Stores!$A$2:$A$73,MATCH(B28,Stores!$D$2:$D$73,0)))</f>
        <v/>
      </c>
      <c r="D28" s="13" t="str">
        <f>IF(B28="","",INDEX(Stores!$B$2:$B$73,MATCH(B28,Stores!$D$2:$D$73,0)))</f>
        <v/>
      </c>
      <c r="E28" s="13" t="str">
        <f>IF(B28="","",INDEX(Stores!$C$2:$C$73,MATCH(B28,Stores!$D$2:$D$73,0)))</f>
        <v/>
      </c>
      <c r="F28" s="14" t="str">
        <f>IF(B28="","",INDEX(Stores!$E$2:$E$73,MATCH(B28,Stores!$D$2:$D$73,0)))</f>
        <v/>
      </c>
      <c r="G28" s="12" t="str">
        <f>IF(B28="","",INDEX(Stores!$F$2:$F$73,MATCH(B28,Stores!$D$2:$D$73,0)))</f>
        <v/>
      </c>
      <c r="H28" s="20" t="str">
        <f>IF(C28="","",IFERROR(VLOOKUP(C28,'Commitments &amp; Agreements'!$C:$H,6,0),"—"))</f>
        <v/>
      </c>
      <c r="I28" s="20" t="str">
        <f>IF(C28="","",IFERROR(VLOOKUP(C28,'Commitments &amp; Agreements'!$C:$I,7,0),"—"))</f>
        <v/>
      </c>
      <c r="J28" s="15"/>
      <c r="K28" s="15"/>
      <c r="L28" s="15"/>
      <c r="M28" s="25" t="str">
        <f t="shared" si="0"/>
        <v/>
      </c>
      <c r="N28" s="26" t="str">
        <f t="shared" si="1"/>
        <v/>
      </c>
      <c r="O28" s="27"/>
      <c r="P28" s="28"/>
      <c r="Q28" s="27"/>
    </row>
    <row r="29" spans="1:17" ht="18" customHeight="1" x14ac:dyDescent="0.2">
      <c r="A29" s="10">
        <v>27</v>
      </c>
      <c r="B29" s="11"/>
      <c r="C29" s="12" t="str">
        <f>IF(B29="","",INDEX(Stores!$A$2:$A$73,MATCH(B29,Stores!$D$2:$D$73,0)))</f>
        <v/>
      </c>
      <c r="D29" s="13" t="str">
        <f>IF(B29="","",INDEX(Stores!$B$2:$B$73,MATCH(B29,Stores!$D$2:$D$73,0)))</f>
        <v/>
      </c>
      <c r="E29" s="13" t="str">
        <f>IF(B29="","",INDEX(Stores!$C$2:$C$73,MATCH(B29,Stores!$D$2:$D$73,0)))</f>
        <v/>
      </c>
      <c r="F29" s="14" t="str">
        <f>IF(B29="","",INDEX(Stores!$E$2:$E$73,MATCH(B29,Stores!$D$2:$D$73,0)))</f>
        <v/>
      </c>
      <c r="G29" s="12" t="str">
        <f>IF(B29="","",INDEX(Stores!$F$2:$F$73,MATCH(B29,Stores!$D$2:$D$73,0)))</f>
        <v/>
      </c>
      <c r="H29" s="20" t="str">
        <f>IF(C29="","",IFERROR(VLOOKUP(C29,'Commitments &amp; Agreements'!$C:$H,6,0),"—"))</f>
        <v/>
      </c>
      <c r="I29" s="20" t="str">
        <f>IF(C29="","",IFERROR(VLOOKUP(C29,'Commitments &amp; Agreements'!$C:$I,7,0),"—"))</f>
        <v/>
      </c>
      <c r="J29" s="15"/>
      <c r="K29" s="15"/>
      <c r="L29" s="15"/>
      <c r="M29" s="21" t="str">
        <f t="shared" si="0"/>
        <v/>
      </c>
      <c r="N29" s="22" t="str">
        <f t="shared" si="1"/>
        <v/>
      </c>
      <c r="O29" s="23"/>
      <c r="P29" s="24"/>
      <c r="Q29" s="23"/>
    </row>
    <row r="30" spans="1:17" ht="18" customHeight="1" x14ac:dyDescent="0.2">
      <c r="A30" s="10">
        <v>28</v>
      </c>
      <c r="B30" s="11"/>
      <c r="C30" s="12" t="str">
        <f>IF(B30="","",INDEX(Stores!$A$2:$A$73,MATCH(B30,Stores!$D$2:$D$73,0)))</f>
        <v/>
      </c>
      <c r="D30" s="13" t="str">
        <f>IF(B30="","",INDEX(Stores!$B$2:$B$73,MATCH(B30,Stores!$D$2:$D$73,0)))</f>
        <v/>
      </c>
      <c r="E30" s="13" t="str">
        <f>IF(B30="","",INDEX(Stores!$C$2:$C$73,MATCH(B30,Stores!$D$2:$D$73,0)))</f>
        <v/>
      </c>
      <c r="F30" s="14" t="str">
        <f>IF(B30="","",INDEX(Stores!$E$2:$E$73,MATCH(B30,Stores!$D$2:$D$73,0)))</f>
        <v/>
      </c>
      <c r="G30" s="12" t="str">
        <f>IF(B30="","",INDEX(Stores!$F$2:$F$73,MATCH(B30,Stores!$D$2:$D$73,0)))</f>
        <v/>
      </c>
      <c r="H30" s="20" t="str">
        <f>IF(C30="","",IFERROR(VLOOKUP(C30,'Commitments &amp; Agreements'!$C:$H,6,0),"—"))</f>
        <v/>
      </c>
      <c r="I30" s="20" t="str">
        <f>IF(C30="","",IFERROR(VLOOKUP(C30,'Commitments &amp; Agreements'!$C:$I,7,0),"—"))</f>
        <v/>
      </c>
      <c r="J30" s="15"/>
      <c r="K30" s="15"/>
      <c r="L30" s="15"/>
      <c r="M30" s="25" t="str">
        <f t="shared" si="0"/>
        <v/>
      </c>
      <c r="N30" s="26" t="str">
        <f t="shared" si="1"/>
        <v/>
      </c>
      <c r="O30" s="27"/>
      <c r="P30" s="28"/>
      <c r="Q30" s="27"/>
    </row>
    <row r="31" spans="1:17" ht="18" customHeight="1" x14ac:dyDescent="0.2">
      <c r="A31" s="10">
        <v>29</v>
      </c>
      <c r="B31" s="11"/>
      <c r="C31" s="12" t="str">
        <f>IF(B31="","",INDEX(Stores!$A$2:$A$73,MATCH(B31,Stores!$D$2:$D$73,0)))</f>
        <v/>
      </c>
      <c r="D31" s="13" t="str">
        <f>IF(B31="","",INDEX(Stores!$B$2:$B$73,MATCH(B31,Stores!$D$2:$D$73,0)))</f>
        <v/>
      </c>
      <c r="E31" s="13" t="str">
        <f>IF(B31="","",INDEX(Stores!$C$2:$C$73,MATCH(B31,Stores!$D$2:$D$73,0)))</f>
        <v/>
      </c>
      <c r="F31" s="14" t="str">
        <f>IF(B31="","",INDEX(Stores!$E$2:$E$73,MATCH(B31,Stores!$D$2:$D$73,0)))</f>
        <v/>
      </c>
      <c r="G31" s="12" t="str">
        <f>IF(B31="","",INDEX(Stores!$F$2:$F$73,MATCH(B31,Stores!$D$2:$D$73,0)))</f>
        <v/>
      </c>
      <c r="H31" s="20" t="str">
        <f>IF(C31="","",IFERROR(VLOOKUP(C31,'Commitments &amp; Agreements'!$C:$H,6,0),"—"))</f>
        <v/>
      </c>
      <c r="I31" s="20" t="str">
        <f>IF(C31="","",IFERROR(VLOOKUP(C31,'Commitments &amp; Agreements'!$C:$I,7,0),"—"))</f>
        <v/>
      </c>
      <c r="J31" s="15"/>
      <c r="K31" s="15"/>
      <c r="L31" s="15"/>
      <c r="M31" s="21" t="str">
        <f t="shared" si="0"/>
        <v/>
      </c>
      <c r="N31" s="22" t="str">
        <f t="shared" si="1"/>
        <v/>
      </c>
      <c r="O31" s="23"/>
      <c r="P31" s="24"/>
      <c r="Q31" s="23"/>
    </row>
    <row r="32" spans="1:17" ht="18" customHeight="1" x14ac:dyDescent="0.2">
      <c r="A32" s="10">
        <v>30</v>
      </c>
      <c r="B32" s="11"/>
      <c r="C32" s="12" t="str">
        <f>IF(B32="","",INDEX(Stores!$A$2:$A$73,MATCH(B32,Stores!$D$2:$D$73,0)))</f>
        <v/>
      </c>
      <c r="D32" s="13" t="str">
        <f>IF(B32="","",INDEX(Stores!$B$2:$B$73,MATCH(B32,Stores!$D$2:$D$73,0)))</f>
        <v/>
      </c>
      <c r="E32" s="13" t="str">
        <f>IF(B32="","",INDEX(Stores!$C$2:$C$73,MATCH(B32,Stores!$D$2:$D$73,0)))</f>
        <v/>
      </c>
      <c r="F32" s="14" t="str">
        <f>IF(B32="","",INDEX(Stores!$E$2:$E$73,MATCH(B32,Stores!$D$2:$D$73,0)))</f>
        <v/>
      </c>
      <c r="G32" s="12" t="str">
        <f>IF(B32="","",INDEX(Stores!$F$2:$F$73,MATCH(B32,Stores!$D$2:$D$73,0)))</f>
        <v/>
      </c>
      <c r="H32" s="20" t="str">
        <f>IF(C32="","",IFERROR(VLOOKUP(C32,'Commitments &amp; Agreements'!$C:$H,6,0),"—"))</f>
        <v/>
      </c>
      <c r="I32" s="20" t="str">
        <f>IF(C32="","",IFERROR(VLOOKUP(C32,'Commitments &amp; Agreements'!$C:$I,7,0),"—"))</f>
        <v/>
      </c>
      <c r="J32" s="15"/>
      <c r="K32" s="15"/>
      <c r="L32" s="15"/>
      <c r="M32" s="25" t="str">
        <f t="shared" si="0"/>
        <v/>
      </c>
      <c r="N32" s="26" t="str">
        <f t="shared" si="1"/>
        <v/>
      </c>
      <c r="O32" s="27"/>
      <c r="P32" s="28"/>
      <c r="Q32" s="27"/>
    </row>
    <row r="33" spans="1:17" ht="18" customHeight="1" x14ac:dyDescent="0.2">
      <c r="A33" s="10">
        <v>31</v>
      </c>
      <c r="B33" s="11"/>
      <c r="C33" s="12" t="str">
        <f>IF(B33="","",INDEX(Stores!$A$2:$A$73,MATCH(B33,Stores!$D$2:$D$73,0)))</f>
        <v/>
      </c>
      <c r="D33" s="13" t="str">
        <f>IF(B33="","",INDEX(Stores!$B$2:$B$73,MATCH(B33,Stores!$D$2:$D$73,0)))</f>
        <v/>
      </c>
      <c r="E33" s="13" t="str">
        <f>IF(B33="","",INDEX(Stores!$C$2:$C$73,MATCH(B33,Stores!$D$2:$D$73,0)))</f>
        <v/>
      </c>
      <c r="F33" s="14" t="str">
        <f>IF(B33="","",INDEX(Stores!$E$2:$E$73,MATCH(B33,Stores!$D$2:$D$73,0)))</f>
        <v/>
      </c>
      <c r="G33" s="12" t="str">
        <f>IF(B33="","",INDEX(Stores!$F$2:$F$73,MATCH(B33,Stores!$D$2:$D$73,0)))</f>
        <v/>
      </c>
      <c r="H33" s="20" t="str">
        <f>IF(C33="","",IFERROR(VLOOKUP(C33,'Commitments &amp; Agreements'!$C:$H,6,0),"—"))</f>
        <v/>
      </c>
      <c r="I33" s="20" t="str">
        <f>IF(C33="","",IFERROR(VLOOKUP(C33,'Commitments &amp; Agreements'!$C:$I,7,0),"—"))</f>
        <v/>
      </c>
      <c r="J33" s="15"/>
      <c r="K33" s="15"/>
      <c r="L33" s="15"/>
      <c r="M33" s="21" t="str">
        <f t="shared" si="0"/>
        <v/>
      </c>
      <c r="N33" s="22" t="str">
        <f t="shared" si="1"/>
        <v/>
      </c>
      <c r="O33" s="23"/>
      <c r="P33" s="24"/>
      <c r="Q33" s="23"/>
    </row>
    <row r="34" spans="1:17" ht="18" customHeight="1" x14ac:dyDescent="0.2">
      <c r="A34" s="10">
        <v>32</v>
      </c>
      <c r="B34" s="11"/>
      <c r="C34" s="12" t="str">
        <f>IF(B34="","",INDEX(Stores!$A$2:$A$73,MATCH(B34,Stores!$D$2:$D$73,0)))</f>
        <v/>
      </c>
      <c r="D34" s="13" t="str">
        <f>IF(B34="","",INDEX(Stores!$B$2:$B$73,MATCH(B34,Stores!$D$2:$D$73,0)))</f>
        <v/>
      </c>
      <c r="E34" s="13" t="str">
        <f>IF(B34="","",INDEX(Stores!$C$2:$C$73,MATCH(B34,Stores!$D$2:$D$73,0)))</f>
        <v/>
      </c>
      <c r="F34" s="14" t="str">
        <f>IF(B34="","",INDEX(Stores!$E$2:$E$73,MATCH(B34,Stores!$D$2:$D$73,0)))</f>
        <v/>
      </c>
      <c r="G34" s="12" t="str">
        <f>IF(B34="","",INDEX(Stores!$F$2:$F$73,MATCH(B34,Stores!$D$2:$D$73,0)))</f>
        <v/>
      </c>
      <c r="H34" s="20" t="str">
        <f>IF(C34="","",IFERROR(VLOOKUP(C34,'Commitments &amp; Agreements'!$C:$H,6,0),"—"))</f>
        <v/>
      </c>
      <c r="I34" s="20" t="str">
        <f>IF(C34="","",IFERROR(VLOOKUP(C34,'Commitments &amp; Agreements'!$C:$I,7,0),"—"))</f>
        <v/>
      </c>
      <c r="J34" s="15"/>
      <c r="K34" s="15"/>
      <c r="L34" s="15"/>
      <c r="M34" s="25" t="str">
        <f t="shared" si="0"/>
        <v/>
      </c>
      <c r="N34" s="26" t="str">
        <f t="shared" si="1"/>
        <v/>
      </c>
      <c r="O34" s="27"/>
      <c r="P34" s="28"/>
      <c r="Q34" s="27"/>
    </row>
    <row r="35" spans="1:17" ht="18" customHeight="1" x14ac:dyDescent="0.2">
      <c r="A35" s="10">
        <v>33</v>
      </c>
      <c r="B35" s="11"/>
      <c r="C35" s="12" t="str">
        <f>IF(B35="","",INDEX(Stores!$A$2:$A$73,MATCH(B35,Stores!$D$2:$D$73,0)))</f>
        <v/>
      </c>
      <c r="D35" s="13" t="str">
        <f>IF(B35="","",INDEX(Stores!$B$2:$B$73,MATCH(B35,Stores!$D$2:$D$73,0)))</f>
        <v/>
      </c>
      <c r="E35" s="13" t="str">
        <f>IF(B35="","",INDEX(Stores!$C$2:$C$73,MATCH(B35,Stores!$D$2:$D$73,0)))</f>
        <v/>
      </c>
      <c r="F35" s="14" t="str">
        <f>IF(B35="","",INDEX(Stores!$E$2:$E$73,MATCH(B35,Stores!$D$2:$D$73,0)))</f>
        <v/>
      </c>
      <c r="G35" s="12" t="str">
        <f>IF(B35="","",INDEX(Stores!$F$2:$F$73,MATCH(B35,Stores!$D$2:$D$73,0)))</f>
        <v/>
      </c>
      <c r="H35" s="20" t="str">
        <f>IF(C35="","",IFERROR(VLOOKUP(C35,'Commitments &amp; Agreements'!$C:$H,6,0),"—"))</f>
        <v/>
      </c>
      <c r="I35" s="20" t="str">
        <f>IF(C35="","",IFERROR(VLOOKUP(C35,'Commitments &amp; Agreements'!$C:$I,7,0),"—"))</f>
        <v/>
      </c>
      <c r="J35" s="15"/>
      <c r="K35" s="15"/>
      <c r="L35" s="15"/>
      <c r="M35" s="21" t="str">
        <f t="shared" ref="M35:M66" si="2">IF(J35="","",J35-IF(K35="",0,K35)-IF(L35="",0,L35))</f>
        <v/>
      </c>
      <c r="N35" s="22" t="str">
        <f t="shared" ref="N35:N66" si="3">IF(M35="","",IF(AND(ISNUMBER(M35),M35&lt;=2),"⚠ REORDER","OK"))</f>
        <v/>
      </c>
      <c r="O35" s="23"/>
      <c r="P35" s="24"/>
      <c r="Q35" s="23"/>
    </row>
    <row r="36" spans="1:17" ht="18" customHeight="1" x14ac:dyDescent="0.2">
      <c r="A36" s="10">
        <v>34</v>
      </c>
      <c r="B36" s="11"/>
      <c r="C36" s="12" t="str">
        <f>IF(B36="","",INDEX(Stores!$A$2:$A$73,MATCH(B36,Stores!$D$2:$D$73,0)))</f>
        <v/>
      </c>
      <c r="D36" s="13" t="str">
        <f>IF(B36="","",INDEX(Stores!$B$2:$B$73,MATCH(B36,Stores!$D$2:$D$73,0)))</f>
        <v/>
      </c>
      <c r="E36" s="13" t="str">
        <f>IF(B36="","",INDEX(Stores!$C$2:$C$73,MATCH(B36,Stores!$D$2:$D$73,0)))</f>
        <v/>
      </c>
      <c r="F36" s="14" t="str">
        <f>IF(B36="","",INDEX(Stores!$E$2:$E$73,MATCH(B36,Stores!$D$2:$D$73,0)))</f>
        <v/>
      </c>
      <c r="G36" s="12" t="str">
        <f>IF(B36="","",INDEX(Stores!$F$2:$F$73,MATCH(B36,Stores!$D$2:$D$73,0)))</f>
        <v/>
      </c>
      <c r="H36" s="20" t="str">
        <f>IF(C36="","",IFERROR(VLOOKUP(C36,'Commitments &amp; Agreements'!$C:$H,6,0),"—"))</f>
        <v/>
      </c>
      <c r="I36" s="20" t="str">
        <f>IF(C36="","",IFERROR(VLOOKUP(C36,'Commitments &amp; Agreements'!$C:$I,7,0),"—"))</f>
        <v/>
      </c>
      <c r="J36" s="15"/>
      <c r="K36" s="15"/>
      <c r="L36" s="15"/>
      <c r="M36" s="25" t="str">
        <f t="shared" si="2"/>
        <v/>
      </c>
      <c r="N36" s="26" t="str">
        <f t="shared" si="3"/>
        <v/>
      </c>
      <c r="O36" s="27"/>
      <c r="P36" s="28"/>
      <c r="Q36" s="27"/>
    </row>
    <row r="37" spans="1:17" ht="18" customHeight="1" x14ac:dyDescent="0.2">
      <c r="A37" s="10">
        <v>35</v>
      </c>
      <c r="B37" s="11"/>
      <c r="C37" s="12" t="str">
        <f>IF(B37="","",INDEX(Stores!$A$2:$A$73,MATCH(B37,Stores!$D$2:$D$73,0)))</f>
        <v/>
      </c>
      <c r="D37" s="13" t="str">
        <f>IF(B37="","",INDEX(Stores!$B$2:$B$73,MATCH(B37,Stores!$D$2:$D$73,0)))</f>
        <v/>
      </c>
      <c r="E37" s="13" t="str">
        <f>IF(B37="","",INDEX(Stores!$C$2:$C$73,MATCH(B37,Stores!$D$2:$D$73,0)))</f>
        <v/>
      </c>
      <c r="F37" s="14" t="str">
        <f>IF(B37="","",INDEX(Stores!$E$2:$E$73,MATCH(B37,Stores!$D$2:$D$73,0)))</f>
        <v/>
      </c>
      <c r="G37" s="12" t="str">
        <f>IF(B37="","",INDEX(Stores!$F$2:$F$73,MATCH(B37,Stores!$D$2:$D$73,0)))</f>
        <v/>
      </c>
      <c r="H37" s="20" t="str">
        <f>IF(C37="","",IFERROR(VLOOKUP(C37,'Commitments &amp; Agreements'!$C:$H,6,0),"—"))</f>
        <v/>
      </c>
      <c r="I37" s="20" t="str">
        <f>IF(C37="","",IFERROR(VLOOKUP(C37,'Commitments &amp; Agreements'!$C:$I,7,0),"—"))</f>
        <v/>
      </c>
      <c r="J37" s="15"/>
      <c r="K37" s="15"/>
      <c r="L37" s="15"/>
      <c r="M37" s="21" t="str">
        <f t="shared" si="2"/>
        <v/>
      </c>
      <c r="N37" s="22" t="str">
        <f t="shared" si="3"/>
        <v/>
      </c>
      <c r="O37" s="23"/>
      <c r="P37" s="24"/>
      <c r="Q37" s="23"/>
    </row>
    <row r="38" spans="1:17" ht="18" customHeight="1" x14ac:dyDescent="0.2">
      <c r="A38" s="10">
        <v>36</v>
      </c>
      <c r="B38" s="11"/>
      <c r="C38" s="12" t="str">
        <f>IF(B38="","",INDEX(Stores!$A$2:$A$73,MATCH(B38,Stores!$D$2:$D$73,0)))</f>
        <v/>
      </c>
      <c r="D38" s="13" t="str">
        <f>IF(B38="","",INDEX(Stores!$B$2:$B$73,MATCH(B38,Stores!$D$2:$D$73,0)))</f>
        <v/>
      </c>
      <c r="E38" s="13" t="str">
        <f>IF(B38="","",INDEX(Stores!$C$2:$C$73,MATCH(B38,Stores!$D$2:$D$73,0)))</f>
        <v/>
      </c>
      <c r="F38" s="14" t="str">
        <f>IF(B38="","",INDEX(Stores!$E$2:$E$73,MATCH(B38,Stores!$D$2:$D$73,0)))</f>
        <v/>
      </c>
      <c r="G38" s="12" t="str">
        <f>IF(B38="","",INDEX(Stores!$F$2:$F$73,MATCH(B38,Stores!$D$2:$D$73,0)))</f>
        <v/>
      </c>
      <c r="H38" s="20" t="str">
        <f>IF(C38="","",IFERROR(VLOOKUP(C38,'Commitments &amp; Agreements'!$C:$H,6,0),"—"))</f>
        <v/>
      </c>
      <c r="I38" s="20" t="str">
        <f>IF(C38="","",IFERROR(VLOOKUP(C38,'Commitments &amp; Agreements'!$C:$I,7,0),"—"))</f>
        <v/>
      </c>
      <c r="J38" s="15"/>
      <c r="K38" s="15"/>
      <c r="L38" s="15"/>
      <c r="M38" s="25" t="str">
        <f t="shared" si="2"/>
        <v/>
      </c>
      <c r="N38" s="26" t="str">
        <f t="shared" si="3"/>
        <v/>
      </c>
      <c r="O38" s="27"/>
      <c r="P38" s="28"/>
      <c r="Q38" s="27"/>
    </row>
    <row r="39" spans="1:17" ht="18" customHeight="1" x14ac:dyDescent="0.2">
      <c r="A39" s="10">
        <v>37</v>
      </c>
      <c r="B39" s="11"/>
      <c r="C39" s="12" t="str">
        <f>IF(B39="","",INDEX(Stores!$A$2:$A$73,MATCH(B39,Stores!$D$2:$D$73,0)))</f>
        <v/>
      </c>
      <c r="D39" s="13" t="str">
        <f>IF(B39="","",INDEX(Stores!$B$2:$B$73,MATCH(B39,Stores!$D$2:$D$73,0)))</f>
        <v/>
      </c>
      <c r="E39" s="13" t="str">
        <f>IF(B39="","",INDEX(Stores!$C$2:$C$73,MATCH(B39,Stores!$D$2:$D$73,0)))</f>
        <v/>
      </c>
      <c r="F39" s="14" t="str">
        <f>IF(B39="","",INDEX(Stores!$E$2:$E$73,MATCH(B39,Stores!$D$2:$D$73,0)))</f>
        <v/>
      </c>
      <c r="G39" s="12" t="str">
        <f>IF(B39="","",INDEX(Stores!$F$2:$F$73,MATCH(B39,Stores!$D$2:$D$73,0)))</f>
        <v/>
      </c>
      <c r="H39" s="20" t="str">
        <f>IF(C39="","",IFERROR(VLOOKUP(C39,'Commitments &amp; Agreements'!$C:$H,6,0),"—"))</f>
        <v/>
      </c>
      <c r="I39" s="20" t="str">
        <f>IF(C39="","",IFERROR(VLOOKUP(C39,'Commitments &amp; Agreements'!$C:$I,7,0),"—"))</f>
        <v/>
      </c>
      <c r="J39" s="15"/>
      <c r="K39" s="15"/>
      <c r="L39" s="15"/>
      <c r="M39" s="21" t="str">
        <f t="shared" si="2"/>
        <v/>
      </c>
      <c r="N39" s="22" t="str">
        <f t="shared" si="3"/>
        <v/>
      </c>
      <c r="O39" s="23"/>
      <c r="P39" s="24"/>
      <c r="Q39" s="23"/>
    </row>
    <row r="40" spans="1:17" ht="18" customHeight="1" x14ac:dyDescent="0.2">
      <c r="A40" s="10">
        <v>38</v>
      </c>
      <c r="B40" s="11"/>
      <c r="C40" s="12" t="str">
        <f>IF(B40="","",INDEX(Stores!$A$2:$A$73,MATCH(B40,Stores!$D$2:$D$73,0)))</f>
        <v/>
      </c>
      <c r="D40" s="13" t="str">
        <f>IF(B40="","",INDEX(Stores!$B$2:$B$73,MATCH(B40,Stores!$D$2:$D$73,0)))</f>
        <v/>
      </c>
      <c r="E40" s="13" t="str">
        <f>IF(B40="","",INDEX(Stores!$C$2:$C$73,MATCH(B40,Stores!$D$2:$D$73,0)))</f>
        <v/>
      </c>
      <c r="F40" s="14" t="str">
        <f>IF(B40="","",INDEX(Stores!$E$2:$E$73,MATCH(B40,Stores!$D$2:$D$73,0)))</f>
        <v/>
      </c>
      <c r="G40" s="12" t="str">
        <f>IF(B40="","",INDEX(Stores!$F$2:$F$73,MATCH(B40,Stores!$D$2:$D$73,0)))</f>
        <v/>
      </c>
      <c r="H40" s="20" t="str">
        <f>IF(C40="","",IFERROR(VLOOKUP(C40,'Commitments &amp; Agreements'!$C:$H,6,0),"—"))</f>
        <v/>
      </c>
      <c r="I40" s="20" t="str">
        <f>IF(C40="","",IFERROR(VLOOKUP(C40,'Commitments &amp; Agreements'!$C:$I,7,0),"—"))</f>
        <v/>
      </c>
      <c r="J40" s="15"/>
      <c r="K40" s="15"/>
      <c r="L40" s="15"/>
      <c r="M40" s="25" t="str">
        <f t="shared" si="2"/>
        <v/>
      </c>
      <c r="N40" s="26" t="str">
        <f t="shared" si="3"/>
        <v/>
      </c>
      <c r="O40" s="27"/>
      <c r="P40" s="28"/>
      <c r="Q40" s="27"/>
    </row>
    <row r="41" spans="1:17" ht="18" customHeight="1" x14ac:dyDescent="0.2">
      <c r="A41" s="10">
        <v>39</v>
      </c>
      <c r="B41" s="11"/>
      <c r="C41" s="12" t="str">
        <f>IF(B41="","",INDEX(Stores!$A$2:$A$73,MATCH(B41,Stores!$D$2:$D$73,0)))</f>
        <v/>
      </c>
      <c r="D41" s="13" t="str">
        <f>IF(B41="","",INDEX(Stores!$B$2:$B$73,MATCH(B41,Stores!$D$2:$D$73,0)))</f>
        <v/>
      </c>
      <c r="E41" s="13" t="str">
        <f>IF(B41="","",INDEX(Stores!$C$2:$C$73,MATCH(B41,Stores!$D$2:$D$73,0)))</f>
        <v/>
      </c>
      <c r="F41" s="14" t="str">
        <f>IF(B41="","",INDEX(Stores!$E$2:$E$73,MATCH(B41,Stores!$D$2:$D$73,0)))</f>
        <v/>
      </c>
      <c r="G41" s="12" t="str">
        <f>IF(B41="","",INDEX(Stores!$F$2:$F$73,MATCH(B41,Stores!$D$2:$D$73,0)))</f>
        <v/>
      </c>
      <c r="H41" s="20" t="str">
        <f>IF(C41="","",IFERROR(VLOOKUP(C41,'Commitments &amp; Agreements'!$C:$H,6,0),"—"))</f>
        <v/>
      </c>
      <c r="I41" s="20" t="str">
        <f>IF(C41="","",IFERROR(VLOOKUP(C41,'Commitments &amp; Agreements'!$C:$I,7,0),"—"))</f>
        <v/>
      </c>
      <c r="J41" s="15"/>
      <c r="K41" s="15"/>
      <c r="L41" s="15"/>
      <c r="M41" s="21" t="str">
        <f t="shared" si="2"/>
        <v/>
      </c>
      <c r="N41" s="22" t="str">
        <f t="shared" si="3"/>
        <v/>
      </c>
      <c r="O41" s="23"/>
      <c r="P41" s="24"/>
      <c r="Q41" s="23"/>
    </row>
    <row r="42" spans="1:17" ht="18" customHeight="1" x14ac:dyDescent="0.2">
      <c r="A42" s="10">
        <v>40</v>
      </c>
      <c r="B42" s="11"/>
      <c r="C42" s="12" t="str">
        <f>IF(B42="","",INDEX(Stores!$A$2:$A$73,MATCH(B42,Stores!$D$2:$D$73,0)))</f>
        <v/>
      </c>
      <c r="D42" s="13" t="str">
        <f>IF(B42="","",INDEX(Stores!$B$2:$B$73,MATCH(B42,Stores!$D$2:$D$73,0)))</f>
        <v/>
      </c>
      <c r="E42" s="13" t="str">
        <f>IF(B42="","",INDEX(Stores!$C$2:$C$73,MATCH(B42,Stores!$D$2:$D$73,0)))</f>
        <v/>
      </c>
      <c r="F42" s="14" t="str">
        <f>IF(B42="","",INDEX(Stores!$E$2:$E$73,MATCH(B42,Stores!$D$2:$D$73,0)))</f>
        <v/>
      </c>
      <c r="G42" s="12" t="str">
        <f>IF(B42="","",INDEX(Stores!$F$2:$F$73,MATCH(B42,Stores!$D$2:$D$73,0)))</f>
        <v/>
      </c>
      <c r="H42" s="20" t="str">
        <f>IF(C42="","",IFERROR(VLOOKUP(C42,'Commitments &amp; Agreements'!$C:$H,6,0),"—"))</f>
        <v/>
      </c>
      <c r="I42" s="20" t="str">
        <f>IF(C42="","",IFERROR(VLOOKUP(C42,'Commitments &amp; Agreements'!$C:$I,7,0),"—"))</f>
        <v/>
      </c>
      <c r="J42" s="15"/>
      <c r="K42" s="15"/>
      <c r="L42" s="15"/>
      <c r="M42" s="25" t="str">
        <f t="shared" si="2"/>
        <v/>
      </c>
      <c r="N42" s="26" t="str">
        <f t="shared" si="3"/>
        <v/>
      </c>
      <c r="O42" s="27"/>
      <c r="P42" s="28"/>
      <c r="Q42" s="27"/>
    </row>
    <row r="43" spans="1:17" ht="18" customHeight="1" x14ac:dyDescent="0.2">
      <c r="A43" s="10">
        <v>41</v>
      </c>
      <c r="B43" s="11"/>
      <c r="C43" s="12" t="str">
        <f>IF(B43="","",INDEX(Stores!$A$2:$A$73,MATCH(B43,Stores!$D$2:$D$73,0)))</f>
        <v/>
      </c>
      <c r="D43" s="13" t="str">
        <f>IF(B43="","",INDEX(Stores!$B$2:$B$73,MATCH(B43,Stores!$D$2:$D$73,0)))</f>
        <v/>
      </c>
      <c r="E43" s="13" t="str">
        <f>IF(B43="","",INDEX(Stores!$C$2:$C$73,MATCH(B43,Stores!$D$2:$D$73,0)))</f>
        <v/>
      </c>
      <c r="F43" s="14" t="str">
        <f>IF(B43="","",INDEX(Stores!$E$2:$E$73,MATCH(B43,Stores!$D$2:$D$73,0)))</f>
        <v/>
      </c>
      <c r="G43" s="12" t="str">
        <f>IF(B43="","",INDEX(Stores!$F$2:$F$73,MATCH(B43,Stores!$D$2:$D$73,0)))</f>
        <v/>
      </c>
      <c r="H43" s="20" t="str">
        <f>IF(C43="","",IFERROR(VLOOKUP(C43,'Commitments &amp; Agreements'!$C:$H,6,0),"—"))</f>
        <v/>
      </c>
      <c r="I43" s="20" t="str">
        <f>IF(C43="","",IFERROR(VLOOKUP(C43,'Commitments &amp; Agreements'!$C:$I,7,0),"—"))</f>
        <v/>
      </c>
      <c r="J43" s="15"/>
      <c r="K43" s="15"/>
      <c r="L43" s="15"/>
      <c r="M43" s="21" t="str">
        <f t="shared" si="2"/>
        <v/>
      </c>
      <c r="N43" s="22" t="str">
        <f t="shared" si="3"/>
        <v/>
      </c>
      <c r="O43" s="23"/>
      <c r="P43" s="24"/>
      <c r="Q43" s="23"/>
    </row>
    <row r="44" spans="1:17" ht="18" customHeight="1" x14ac:dyDescent="0.2">
      <c r="A44" s="10">
        <v>42</v>
      </c>
      <c r="B44" s="11"/>
      <c r="C44" s="12" t="str">
        <f>IF(B44="","",INDEX(Stores!$A$2:$A$73,MATCH(B44,Stores!$D$2:$D$73,0)))</f>
        <v/>
      </c>
      <c r="D44" s="13" t="str">
        <f>IF(B44="","",INDEX(Stores!$B$2:$B$73,MATCH(B44,Stores!$D$2:$D$73,0)))</f>
        <v/>
      </c>
      <c r="E44" s="13" t="str">
        <f>IF(B44="","",INDEX(Stores!$C$2:$C$73,MATCH(B44,Stores!$D$2:$D$73,0)))</f>
        <v/>
      </c>
      <c r="F44" s="14" t="str">
        <f>IF(B44="","",INDEX(Stores!$E$2:$E$73,MATCH(B44,Stores!$D$2:$D$73,0)))</f>
        <v/>
      </c>
      <c r="G44" s="12" t="str">
        <f>IF(B44="","",INDEX(Stores!$F$2:$F$73,MATCH(B44,Stores!$D$2:$D$73,0)))</f>
        <v/>
      </c>
      <c r="H44" s="20" t="str">
        <f>IF(C44="","",IFERROR(VLOOKUP(C44,'Commitments &amp; Agreements'!$C:$H,6,0),"—"))</f>
        <v/>
      </c>
      <c r="I44" s="20" t="str">
        <f>IF(C44="","",IFERROR(VLOOKUP(C44,'Commitments &amp; Agreements'!$C:$I,7,0),"—"))</f>
        <v/>
      </c>
      <c r="J44" s="15"/>
      <c r="K44" s="15"/>
      <c r="L44" s="15"/>
      <c r="M44" s="25" t="str">
        <f t="shared" si="2"/>
        <v/>
      </c>
      <c r="N44" s="26" t="str">
        <f t="shared" si="3"/>
        <v/>
      </c>
      <c r="O44" s="27"/>
      <c r="P44" s="28"/>
      <c r="Q44" s="27"/>
    </row>
    <row r="45" spans="1:17" ht="18" customHeight="1" x14ac:dyDescent="0.2">
      <c r="A45" s="10">
        <v>43</v>
      </c>
      <c r="B45" s="11"/>
      <c r="C45" s="12" t="str">
        <f>IF(B45="","",INDEX(Stores!$A$2:$A$73,MATCH(B45,Stores!$D$2:$D$73,0)))</f>
        <v/>
      </c>
      <c r="D45" s="13" t="str">
        <f>IF(B45="","",INDEX(Stores!$B$2:$B$73,MATCH(B45,Stores!$D$2:$D$73,0)))</f>
        <v/>
      </c>
      <c r="E45" s="13" t="str">
        <f>IF(B45="","",INDEX(Stores!$C$2:$C$73,MATCH(B45,Stores!$D$2:$D$73,0)))</f>
        <v/>
      </c>
      <c r="F45" s="14" t="str">
        <f>IF(B45="","",INDEX(Stores!$E$2:$E$73,MATCH(B45,Stores!$D$2:$D$73,0)))</f>
        <v/>
      </c>
      <c r="G45" s="12" t="str">
        <f>IF(B45="","",INDEX(Stores!$F$2:$F$73,MATCH(B45,Stores!$D$2:$D$73,0)))</f>
        <v/>
      </c>
      <c r="H45" s="20" t="str">
        <f>IF(C45="","",IFERROR(VLOOKUP(C45,'Commitments &amp; Agreements'!$C:$H,6,0),"—"))</f>
        <v/>
      </c>
      <c r="I45" s="20" t="str">
        <f>IF(C45="","",IFERROR(VLOOKUP(C45,'Commitments &amp; Agreements'!$C:$I,7,0),"—"))</f>
        <v/>
      </c>
      <c r="J45" s="15"/>
      <c r="K45" s="15"/>
      <c r="L45" s="15"/>
      <c r="M45" s="21" t="str">
        <f t="shared" si="2"/>
        <v/>
      </c>
      <c r="N45" s="22" t="str">
        <f t="shared" si="3"/>
        <v/>
      </c>
      <c r="O45" s="23"/>
      <c r="P45" s="24"/>
      <c r="Q45" s="23"/>
    </row>
    <row r="46" spans="1:17" ht="18" customHeight="1" x14ac:dyDescent="0.2">
      <c r="A46" s="10">
        <v>44</v>
      </c>
      <c r="B46" s="11"/>
      <c r="C46" s="12" t="str">
        <f>IF(B46="","",INDEX(Stores!$A$2:$A$73,MATCH(B46,Stores!$D$2:$D$73,0)))</f>
        <v/>
      </c>
      <c r="D46" s="13" t="str">
        <f>IF(B46="","",INDEX(Stores!$B$2:$B$73,MATCH(B46,Stores!$D$2:$D$73,0)))</f>
        <v/>
      </c>
      <c r="E46" s="13" t="str">
        <f>IF(B46="","",INDEX(Stores!$C$2:$C$73,MATCH(B46,Stores!$D$2:$D$73,0)))</f>
        <v/>
      </c>
      <c r="F46" s="14" t="str">
        <f>IF(B46="","",INDEX(Stores!$E$2:$E$73,MATCH(B46,Stores!$D$2:$D$73,0)))</f>
        <v/>
      </c>
      <c r="G46" s="12" t="str">
        <f>IF(B46="","",INDEX(Stores!$F$2:$F$73,MATCH(B46,Stores!$D$2:$D$73,0)))</f>
        <v/>
      </c>
      <c r="H46" s="20" t="str">
        <f>IF(C46="","",IFERROR(VLOOKUP(C46,'Commitments &amp; Agreements'!$C:$H,6,0),"—"))</f>
        <v/>
      </c>
      <c r="I46" s="20" t="str">
        <f>IF(C46="","",IFERROR(VLOOKUP(C46,'Commitments &amp; Agreements'!$C:$I,7,0),"—"))</f>
        <v/>
      </c>
      <c r="J46" s="15"/>
      <c r="K46" s="15"/>
      <c r="L46" s="15"/>
      <c r="M46" s="25" t="str">
        <f t="shared" si="2"/>
        <v/>
      </c>
      <c r="N46" s="26" t="str">
        <f t="shared" si="3"/>
        <v/>
      </c>
      <c r="O46" s="27"/>
      <c r="P46" s="28"/>
      <c r="Q46" s="27"/>
    </row>
    <row r="47" spans="1:17" ht="18" customHeight="1" x14ac:dyDescent="0.2">
      <c r="A47" s="10">
        <v>45</v>
      </c>
      <c r="B47" s="11"/>
      <c r="C47" s="12" t="str">
        <f>IF(B47="","",INDEX(Stores!$A$2:$A$73,MATCH(B47,Stores!$D$2:$D$73,0)))</f>
        <v/>
      </c>
      <c r="D47" s="13" t="str">
        <f>IF(B47="","",INDEX(Stores!$B$2:$B$73,MATCH(B47,Stores!$D$2:$D$73,0)))</f>
        <v/>
      </c>
      <c r="E47" s="13" t="str">
        <f>IF(B47="","",INDEX(Stores!$C$2:$C$73,MATCH(B47,Stores!$D$2:$D$73,0)))</f>
        <v/>
      </c>
      <c r="F47" s="14" t="str">
        <f>IF(B47="","",INDEX(Stores!$E$2:$E$73,MATCH(B47,Stores!$D$2:$D$73,0)))</f>
        <v/>
      </c>
      <c r="G47" s="12" t="str">
        <f>IF(B47="","",INDEX(Stores!$F$2:$F$73,MATCH(B47,Stores!$D$2:$D$73,0)))</f>
        <v/>
      </c>
      <c r="H47" s="20" t="str">
        <f>IF(C47="","",IFERROR(VLOOKUP(C47,'Commitments &amp; Agreements'!$C:$H,6,0),"—"))</f>
        <v/>
      </c>
      <c r="I47" s="20" t="str">
        <f>IF(C47="","",IFERROR(VLOOKUP(C47,'Commitments &amp; Agreements'!$C:$I,7,0),"—"))</f>
        <v/>
      </c>
      <c r="J47" s="15"/>
      <c r="K47" s="15"/>
      <c r="L47" s="15"/>
      <c r="M47" s="21" t="str">
        <f t="shared" si="2"/>
        <v/>
      </c>
      <c r="N47" s="22" t="str">
        <f t="shared" si="3"/>
        <v/>
      </c>
      <c r="O47" s="23"/>
      <c r="P47" s="24"/>
      <c r="Q47" s="23"/>
    </row>
    <row r="48" spans="1:17" ht="18" customHeight="1" x14ac:dyDescent="0.2">
      <c r="A48" s="10">
        <v>46</v>
      </c>
      <c r="B48" s="11"/>
      <c r="C48" s="12" t="str">
        <f>IF(B48="","",INDEX(Stores!$A$2:$A$73,MATCH(B48,Stores!$D$2:$D$73,0)))</f>
        <v/>
      </c>
      <c r="D48" s="13" t="str">
        <f>IF(B48="","",INDEX(Stores!$B$2:$B$73,MATCH(B48,Stores!$D$2:$D$73,0)))</f>
        <v/>
      </c>
      <c r="E48" s="13" t="str">
        <f>IF(B48="","",INDEX(Stores!$C$2:$C$73,MATCH(B48,Stores!$D$2:$D$73,0)))</f>
        <v/>
      </c>
      <c r="F48" s="14" t="str">
        <f>IF(B48="","",INDEX(Stores!$E$2:$E$73,MATCH(B48,Stores!$D$2:$D$73,0)))</f>
        <v/>
      </c>
      <c r="G48" s="12" t="str">
        <f>IF(B48="","",INDEX(Stores!$F$2:$F$73,MATCH(B48,Stores!$D$2:$D$73,0)))</f>
        <v/>
      </c>
      <c r="H48" s="20" t="str">
        <f>IF(C48="","",IFERROR(VLOOKUP(C48,'Commitments &amp; Agreements'!$C:$H,6,0),"—"))</f>
        <v/>
      </c>
      <c r="I48" s="20" t="str">
        <f>IF(C48="","",IFERROR(VLOOKUP(C48,'Commitments &amp; Agreements'!$C:$I,7,0),"—"))</f>
        <v/>
      </c>
      <c r="J48" s="15"/>
      <c r="K48" s="15"/>
      <c r="L48" s="15"/>
      <c r="M48" s="25" t="str">
        <f t="shared" si="2"/>
        <v/>
      </c>
      <c r="N48" s="26" t="str">
        <f t="shared" si="3"/>
        <v/>
      </c>
      <c r="O48" s="27"/>
      <c r="P48" s="28"/>
      <c r="Q48" s="27"/>
    </row>
    <row r="49" spans="1:17" ht="18" customHeight="1" x14ac:dyDescent="0.2">
      <c r="A49" s="10">
        <v>47</v>
      </c>
      <c r="B49" s="11"/>
      <c r="C49" s="12" t="str">
        <f>IF(B49="","",INDEX(Stores!$A$2:$A$73,MATCH(B49,Stores!$D$2:$D$73,0)))</f>
        <v/>
      </c>
      <c r="D49" s="13" t="str">
        <f>IF(B49="","",INDEX(Stores!$B$2:$B$73,MATCH(B49,Stores!$D$2:$D$73,0)))</f>
        <v/>
      </c>
      <c r="E49" s="13" t="str">
        <f>IF(B49="","",INDEX(Stores!$C$2:$C$73,MATCH(B49,Stores!$D$2:$D$73,0)))</f>
        <v/>
      </c>
      <c r="F49" s="14" t="str">
        <f>IF(B49="","",INDEX(Stores!$E$2:$E$73,MATCH(B49,Stores!$D$2:$D$73,0)))</f>
        <v/>
      </c>
      <c r="G49" s="12" t="str">
        <f>IF(B49="","",INDEX(Stores!$F$2:$F$73,MATCH(B49,Stores!$D$2:$D$73,0)))</f>
        <v/>
      </c>
      <c r="H49" s="20" t="str">
        <f>IF(C49="","",IFERROR(VLOOKUP(C49,'Commitments &amp; Agreements'!$C:$H,6,0),"—"))</f>
        <v/>
      </c>
      <c r="I49" s="20" t="str">
        <f>IF(C49="","",IFERROR(VLOOKUP(C49,'Commitments &amp; Agreements'!$C:$I,7,0),"—"))</f>
        <v/>
      </c>
      <c r="J49" s="15"/>
      <c r="K49" s="15"/>
      <c r="L49" s="15"/>
      <c r="M49" s="21" t="str">
        <f t="shared" si="2"/>
        <v/>
      </c>
      <c r="N49" s="22" t="str">
        <f t="shared" si="3"/>
        <v/>
      </c>
      <c r="O49" s="23"/>
      <c r="P49" s="24"/>
      <c r="Q49" s="23"/>
    </row>
    <row r="50" spans="1:17" ht="18" customHeight="1" x14ac:dyDescent="0.2">
      <c r="A50" s="10">
        <v>48</v>
      </c>
      <c r="B50" s="11"/>
      <c r="C50" s="12" t="str">
        <f>IF(B50="","",INDEX(Stores!$A$2:$A$73,MATCH(B50,Stores!$D$2:$D$73,0)))</f>
        <v/>
      </c>
      <c r="D50" s="13" t="str">
        <f>IF(B50="","",INDEX(Stores!$B$2:$B$73,MATCH(B50,Stores!$D$2:$D$73,0)))</f>
        <v/>
      </c>
      <c r="E50" s="13" t="str">
        <f>IF(B50="","",INDEX(Stores!$C$2:$C$73,MATCH(B50,Stores!$D$2:$D$73,0)))</f>
        <v/>
      </c>
      <c r="F50" s="14" t="str">
        <f>IF(B50="","",INDEX(Stores!$E$2:$E$73,MATCH(B50,Stores!$D$2:$D$73,0)))</f>
        <v/>
      </c>
      <c r="G50" s="12" t="str">
        <f>IF(B50="","",INDEX(Stores!$F$2:$F$73,MATCH(B50,Stores!$D$2:$D$73,0)))</f>
        <v/>
      </c>
      <c r="H50" s="20" t="str">
        <f>IF(C50="","",IFERROR(VLOOKUP(C50,'Commitments &amp; Agreements'!$C:$H,6,0),"—"))</f>
        <v/>
      </c>
      <c r="I50" s="20" t="str">
        <f>IF(C50="","",IFERROR(VLOOKUP(C50,'Commitments &amp; Agreements'!$C:$I,7,0),"—"))</f>
        <v/>
      </c>
      <c r="J50" s="15"/>
      <c r="K50" s="15"/>
      <c r="L50" s="15"/>
      <c r="M50" s="25" t="str">
        <f t="shared" si="2"/>
        <v/>
      </c>
      <c r="N50" s="26" t="str">
        <f t="shared" si="3"/>
        <v/>
      </c>
      <c r="O50" s="27"/>
      <c r="P50" s="28"/>
      <c r="Q50" s="27"/>
    </row>
    <row r="51" spans="1:17" ht="18" customHeight="1" x14ac:dyDescent="0.2">
      <c r="A51" s="10">
        <v>49</v>
      </c>
      <c r="B51" s="11"/>
      <c r="C51" s="12" t="str">
        <f>IF(B51="","",INDEX(Stores!$A$2:$A$73,MATCH(B51,Stores!$D$2:$D$73,0)))</f>
        <v/>
      </c>
      <c r="D51" s="13" t="str">
        <f>IF(B51="","",INDEX(Stores!$B$2:$B$73,MATCH(B51,Stores!$D$2:$D$73,0)))</f>
        <v/>
      </c>
      <c r="E51" s="13" t="str">
        <f>IF(B51="","",INDEX(Stores!$C$2:$C$73,MATCH(B51,Stores!$D$2:$D$73,0)))</f>
        <v/>
      </c>
      <c r="F51" s="14" t="str">
        <f>IF(B51="","",INDEX(Stores!$E$2:$E$73,MATCH(B51,Stores!$D$2:$D$73,0)))</f>
        <v/>
      </c>
      <c r="G51" s="12" t="str">
        <f>IF(B51="","",INDEX(Stores!$F$2:$F$73,MATCH(B51,Stores!$D$2:$D$73,0)))</f>
        <v/>
      </c>
      <c r="H51" s="20" t="str">
        <f>IF(C51="","",IFERROR(VLOOKUP(C51,'Commitments &amp; Agreements'!$C:$H,6,0),"—"))</f>
        <v/>
      </c>
      <c r="I51" s="20" t="str">
        <f>IF(C51="","",IFERROR(VLOOKUP(C51,'Commitments &amp; Agreements'!$C:$I,7,0),"—"))</f>
        <v/>
      </c>
      <c r="J51" s="15"/>
      <c r="K51" s="15"/>
      <c r="L51" s="15"/>
      <c r="M51" s="21" t="str">
        <f t="shared" si="2"/>
        <v/>
      </c>
      <c r="N51" s="22" t="str">
        <f t="shared" si="3"/>
        <v/>
      </c>
      <c r="O51" s="23"/>
      <c r="P51" s="24"/>
      <c r="Q51" s="23"/>
    </row>
    <row r="52" spans="1:17" ht="18" customHeight="1" x14ac:dyDescent="0.2">
      <c r="A52" s="10">
        <v>50</v>
      </c>
      <c r="B52" s="11"/>
      <c r="C52" s="12" t="str">
        <f>IF(B52="","",INDEX(Stores!$A$2:$A$73,MATCH(B52,Stores!$D$2:$D$73,0)))</f>
        <v/>
      </c>
      <c r="D52" s="13" t="str">
        <f>IF(B52="","",INDEX(Stores!$B$2:$B$73,MATCH(B52,Stores!$D$2:$D$73,0)))</f>
        <v/>
      </c>
      <c r="E52" s="13" t="str">
        <f>IF(B52="","",INDEX(Stores!$C$2:$C$73,MATCH(B52,Stores!$D$2:$D$73,0)))</f>
        <v/>
      </c>
      <c r="F52" s="14" t="str">
        <f>IF(B52="","",INDEX(Stores!$E$2:$E$73,MATCH(B52,Stores!$D$2:$D$73,0)))</f>
        <v/>
      </c>
      <c r="G52" s="12" t="str">
        <f>IF(B52="","",INDEX(Stores!$F$2:$F$73,MATCH(B52,Stores!$D$2:$D$73,0)))</f>
        <v/>
      </c>
      <c r="H52" s="20" t="str">
        <f>IF(C52="","",IFERROR(VLOOKUP(C52,'Commitments &amp; Agreements'!$C:$H,6,0),"—"))</f>
        <v/>
      </c>
      <c r="I52" s="20" t="str">
        <f>IF(C52="","",IFERROR(VLOOKUP(C52,'Commitments &amp; Agreements'!$C:$I,7,0),"—"))</f>
        <v/>
      </c>
      <c r="J52" s="15"/>
      <c r="K52" s="15"/>
      <c r="L52" s="15"/>
      <c r="M52" s="25" t="str">
        <f t="shared" si="2"/>
        <v/>
      </c>
      <c r="N52" s="26" t="str">
        <f t="shared" si="3"/>
        <v/>
      </c>
      <c r="O52" s="27"/>
      <c r="P52" s="28"/>
      <c r="Q52" s="27"/>
    </row>
    <row r="53" spans="1:17" ht="18" customHeight="1" x14ac:dyDescent="0.2">
      <c r="A53" s="10">
        <v>51</v>
      </c>
      <c r="B53" s="11"/>
      <c r="C53" s="12" t="str">
        <f>IF(B53="","",INDEX(Stores!$A$2:$A$73,MATCH(B53,Stores!$D$2:$D$73,0)))</f>
        <v/>
      </c>
      <c r="D53" s="13" t="str">
        <f>IF(B53="","",INDEX(Stores!$B$2:$B$73,MATCH(B53,Stores!$D$2:$D$73,0)))</f>
        <v/>
      </c>
      <c r="E53" s="13" t="str">
        <f>IF(B53="","",INDEX(Stores!$C$2:$C$73,MATCH(B53,Stores!$D$2:$D$73,0)))</f>
        <v/>
      </c>
      <c r="F53" s="14" t="str">
        <f>IF(B53="","",INDEX(Stores!$E$2:$E$73,MATCH(B53,Stores!$D$2:$D$73,0)))</f>
        <v/>
      </c>
      <c r="G53" s="12" t="str">
        <f>IF(B53="","",INDEX(Stores!$F$2:$F$73,MATCH(B53,Stores!$D$2:$D$73,0)))</f>
        <v/>
      </c>
      <c r="H53" s="20" t="str">
        <f>IF(C53="","",IFERROR(VLOOKUP(C53,'Commitments &amp; Agreements'!$C:$H,6,0),"—"))</f>
        <v/>
      </c>
      <c r="I53" s="20" t="str">
        <f>IF(C53="","",IFERROR(VLOOKUP(C53,'Commitments &amp; Agreements'!$C:$I,7,0),"—"))</f>
        <v/>
      </c>
      <c r="J53" s="15"/>
      <c r="K53" s="15"/>
      <c r="L53" s="15"/>
      <c r="M53" s="21" t="str">
        <f t="shared" si="2"/>
        <v/>
      </c>
      <c r="N53" s="22" t="str">
        <f t="shared" si="3"/>
        <v/>
      </c>
      <c r="O53" s="23"/>
      <c r="P53" s="24"/>
      <c r="Q53" s="23"/>
    </row>
    <row r="54" spans="1:17" ht="18" customHeight="1" x14ac:dyDescent="0.2">
      <c r="A54" s="10">
        <v>52</v>
      </c>
      <c r="B54" s="11"/>
      <c r="C54" s="12" t="str">
        <f>IF(B54="","",INDEX(Stores!$A$2:$A$73,MATCH(B54,Stores!$D$2:$D$73,0)))</f>
        <v/>
      </c>
      <c r="D54" s="13" t="str">
        <f>IF(B54="","",INDEX(Stores!$B$2:$B$73,MATCH(B54,Stores!$D$2:$D$73,0)))</f>
        <v/>
      </c>
      <c r="E54" s="13" t="str">
        <f>IF(B54="","",INDEX(Stores!$C$2:$C$73,MATCH(B54,Stores!$D$2:$D$73,0)))</f>
        <v/>
      </c>
      <c r="F54" s="14" t="str">
        <f>IF(B54="","",INDEX(Stores!$E$2:$E$73,MATCH(B54,Stores!$D$2:$D$73,0)))</f>
        <v/>
      </c>
      <c r="G54" s="12" t="str">
        <f>IF(B54="","",INDEX(Stores!$F$2:$F$73,MATCH(B54,Stores!$D$2:$D$73,0)))</f>
        <v/>
      </c>
      <c r="H54" s="20" t="str">
        <f>IF(C54="","",IFERROR(VLOOKUP(C54,'Commitments &amp; Agreements'!$C:$H,6,0),"—"))</f>
        <v/>
      </c>
      <c r="I54" s="20" t="str">
        <f>IF(C54="","",IFERROR(VLOOKUP(C54,'Commitments &amp; Agreements'!$C:$I,7,0),"—"))</f>
        <v/>
      </c>
      <c r="J54" s="15"/>
      <c r="K54" s="15"/>
      <c r="L54" s="15"/>
      <c r="M54" s="25" t="str">
        <f t="shared" si="2"/>
        <v/>
      </c>
      <c r="N54" s="26" t="str">
        <f t="shared" si="3"/>
        <v/>
      </c>
      <c r="O54" s="27"/>
      <c r="P54" s="28"/>
      <c r="Q54" s="27"/>
    </row>
    <row r="55" spans="1:17" ht="18" customHeight="1" x14ac:dyDescent="0.2">
      <c r="A55" s="10">
        <v>53</v>
      </c>
      <c r="B55" s="11"/>
      <c r="C55" s="12" t="str">
        <f>IF(B55="","",INDEX(Stores!$A$2:$A$73,MATCH(B55,Stores!$D$2:$D$73,0)))</f>
        <v/>
      </c>
      <c r="D55" s="13" t="str">
        <f>IF(B55="","",INDEX(Stores!$B$2:$B$73,MATCH(B55,Stores!$D$2:$D$73,0)))</f>
        <v/>
      </c>
      <c r="E55" s="13" t="str">
        <f>IF(B55="","",INDEX(Stores!$C$2:$C$73,MATCH(B55,Stores!$D$2:$D$73,0)))</f>
        <v/>
      </c>
      <c r="F55" s="14" t="str">
        <f>IF(B55="","",INDEX(Stores!$E$2:$E$73,MATCH(B55,Stores!$D$2:$D$73,0)))</f>
        <v/>
      </c>
      <c r="G55" s="12" t="str">
        <f>IF(B55="","",INDEX(Stores!$F$2:$F$73,MATCH(B55,Stores!$D$2:$D$73,0)))</f>
        <v/>
      </c>
      <c r="H55" s="20" t="str">
        <f>IF(C55="","",IFERROR(VLOOKUP(C55,'Commitments &amp; Agreements'!$C:$H,6,0),"—"))</f>
        <v/>
      </c>
      <c r="I55" s="20" t="str">
        <f>IF(C55="","",IFERROR(VLOOKUP(C55,'Commitments &amp; Agreements'!$C:$I,7,0),"—"))</f>
        <v/>
      </c>
      <c r="J55" s="15"/>
      <c r="K55" s="15"/>
      <c r="L55" s="15"/>
      <c r="M55" s="21" t="str">
        <f t="shared" si="2"/>
        <v/>
      </c>
      <c r="N55" s="22" t="str">
        <f t="shared" si="3"/>
        <v/>
      </c>
      <c r="O55" s="23"/>
      <c r="P55" s="24"/>
      <c r="Q55" s="23"/>
    </row>
    <row r="56" spans="1:17" ht="18" customHeight="1" x14ac:dyDescent="0.2">
      <c r="A56" s="10">
        <v>54</v>
      </c>
      <c r="B56" s="11"/>
      <c r="C56" s="12" t="str">
        <f>IF(B56="","",INDEX(Stores!$A$2:$A$73,MATCH(B56,Stores!$D$2:$D$73,0)))</f>
        <v/>
      </c>
      <c r="D56" s="13" t="str">
        <f>IF(B56="","",INDEX(Stores!$B$2:$B$73,MATCH(B56,Stores!$D$2:$D$73,0)))</f>
        <v/>
      </c>
      <c r="E56" s="13" t="str">
        <f>IF(B56="","",INDEX(Stores!$C$2:$C$73,MATCH(B56,Stores!$D$2:$D$73,0)))</f>
        <v/>
      </c>
      <c r="F56" s="14" t="str">
        <f>IF(B56="","",INDEX(Stores!$E$2:$E$73,MATCH(B56,Stores!$D$2:$D$73,0)))</f>
        <v/>
      </c>
      <c r="G56" s="12" t="str">
        <f>IF(B56="","",INDEX(Stores!$F$2:$F$73,MATCH(B56,Stores!$D$2:$D$73,0)))</f>
        <v/>
      </c>
      <c r="H56" s="20" t="str">
        <f>IF(C56="","",IFERROR(VLOOKUP(C56,'Commitments &amp; Agreements'!$C:$H,6,0),"—"))</f>
        <v/>
      </c>
      <c r="I56" s="20" t="str">
        <f>IF(C56="","",IFERROR(VLOOKUP(C56,'Commitments &amp; Agreements'!$C:$I,7,0),"—"))</f>
        <v/>
      </c>
      <c r="J56" s="15"/>
      <c r="K56" s="15"/>
      <c r="L56" s="15"/>
      <c r="M56" s="25" t="str">
        <f t="shared" si="2"/>
        <v/>
      </c>
      <c r="N56" s="26" t="str">
        <f t="shared" si="3"/>
        <v/>
      </c>
      <c r="O56" s="27"/>
      <c r="P56" s="28"/>
      <c r="Q56" s="27"/>
    </row>
    <row r="57" spans="1:17" ht="18" customHeight="1" x14ac:dyDescent="0.2">
      <c r="A57" s="10">
        <v>55</v>
      </c>
      <c r="B57" s="11"/>
      <c r="C57" s="12" t="str">
        <f>IF(B57="","",INDEX(Stores!$A$2:$A$73,MATCH(B57,Stores!$D$2:$D$73,0)))</f>
        <v/>
      </c>
      <c r="D57" s="13" t="str">
        <f>IF(B57="","",INDEX(Stores!$B$2:$B$73,MATCH(B57,Stores!$D$2:$D$73,0)))</f>
        <v/>
      </c>
      <c r="E57" s="13" t="str">
        <f>IF(B57="","",INDEX(Stores!$C$2:$C$73,MATCH(B57,Stores!$D$2:$D$73,0)))</f>
        <v/>
      </c>
      <c r="F57" s="14" t="str">
        <f>IF(B57="","",INDEX(Stores!$E$2:$E$73,MATCH(B57,Stores!$D$2:$D$73,0)))</f>
        <v/>
      </c>
      <c r="G57" s="12" t="str">
        <f>IF(B57="","",INDEX(Stores!$F$2:$F$73,MATCH(B57,Stores!$D$2:$D$73,0)))</f>
        <v/>
      </c>
      <c r="H57" s="20" t="str">
        <f>IF(C57="","",IFERROR(VLOOKUP(C57,'Commitments &amp; Agreements'!$C:$H,6,0),"—"))</f>
        <v/>
      </c>
      <c r="I57" s="20" t="str">
        <f>IF(C57="","",IFERROR(VLOOKUP(C57,'Commitments &amp; Agreements'!$C:$I,7,0),"—"))</f>
        <v/>
      </c>
      <c r="J57" s="15"/>
      <c r="K57" s="15"/>
      <c r="L57" s="15"/>
      <c r="M57" s="21" t="str">
        <f t="shared" si="2"/>
        <v/>
      </c>
      <c r="N57" s="22" t="str">
        <f t="shared" si="3"/>
        <v/>
      </c>
      <c r="O57" s="23"/>
      <c r="P57" s="24"/>
      <c r="Q57" s="23"/>
    </row>
    <row r="58" spans="1:17" ht="18" customHeight="1" x14ac:dyDescent="0.2">
      <c r="A58" s="10">
        <v>56</v>
      </c>
      <c r="B58" s="11"/>
      <c r="C58" s="12" t="str">
        <f>IF(B58="","",INDEX(Stores!$A$2:$A$73,MATCH(B58,Stores!$D$2:$D$73,0)))</f>
        <v/>
      </c>
      <c r="D58" s="13" t="str">
        <f>IF(B58="","",INDEX(Stores!$B$2:$B$73,MATCH(B58,Stores!$D$2:$D$73,0)))</f>
        <v/>
      </c>
      <c r="E58" s="13" t="str">
        <f>IF(B58="","",INDEX(Stores!$C$2:$C$73,MATCH(B58,Stores!$D$2:$D$73,0)))</f>
        <v/>
      </c>
      <c r="F58" s="14" t="str">
        <f>IF(B58="","",INDEX(Stores!$E$2:$E$73,MATCH(B58,Stores!$D$2:$D$73,0)))</f>
        <v/>
      </c>
      <c r="G58" s="12" t="str">
        <f>IF(B58="","",INDEX(Stores!$F$2:$F$73,MATCH(B58,Stores!$D$2:$D$73,0)))</f>
        <v/>
      </c>
      <c r="H58" s="20" t="str">
        <f>IF(C58="","",IFERROR(VLOOKUP(C58,'Commitments &amp; Agreements'!$C:$H,6,0),"—"))</f>
        <v/>
      </c>
      <c r="I58" s="20" t="str">
        <f>IF(C58="","",IFERROR(VLOOKUP(C58,'Commitments &amp; Agreements'!$C:$I,7,0),"—"))</f>
        <v/>
      </c>
      <c r="J58" s="15"/>
      <c r="K58" s="15"/>
      <c r="L58" s="15"/>
      <c r="M58" s="25" t="str">
        <f t="shared" si="2"/>
        <v/>
      </c>
      <c r="N58" s="26" t="str">
        <f t="shared" si="3"/>
        <v/>
      </c>
      <c r="O58" s="27"/>
      <c r="P58" s="28"/>
      <c r="Q58" s="27"/>
    </row>
    <row r="59" spans="1:17" ht="18" customHeight="1" x14ac:dyDescent="0.2">
      <c r="A59" s="10">
        <v>57</v>
      </c>
      <c r="B59" s="11"/>
      <c r="C59" s="12" t="str">
        <f>IF(B59="","",INDEX(Stores!$A$2:$A$73,MATCH(B59,Stores!$D$2:$D$73,0)))</f>
        <v/>
      </c>
      <c r="D59" s="13" t="str">
        <f>IF(B59="","",INDEX(Stores!$B$2:$B$73,MATCH(B59,Stores!$D$2:$D$73,0)))</f>
        <v/>
      </c>
      <c r="E59" s="13" t="str">
        <f>IF(B59="","",INDEX(Stores!$C$2:$C$73,MATCH(B59,Stores!$D$2:$D$73,0)))</f>
        <v/>
      </c>
      <c r="F59" s="14" t="str">
        <f>IF(B59="","",INDEX(Stores!$E$2:$E$73,MATCH(B59,Stores!$D$2:$D$73,0)))</f>
        <v/>
      </c>
      <c r="G59" s="12" t="str">
        <f>IF(B59="","",INDEX(Stores!$F$2:$F$73,MATCH(B59,Stores!$D$2:$D$73,0)))</f>
        <v/>
      </c>
      <c r="H59" s="20" t="str">
        <f>IF(C59="","",IFERROR(VLOOKUP(C59,'Commitments &amp; Agreements'!$C:$H,6,0),"—"))</f>
        <v/>
      </c>
      <c r="I59" s="20" t="str">
        <f>IF(C59="","",IFERROR(VLOOKUP(C59,'Commitments &amp; Agreements'!$C:$I,7,0),"—"))</f>
        <v/>
      </c>
      <c r="J59" s="15"/>
      <c r="K59" s="15"/>
      <c r="L59" s="15"/>
      <c r="M59" s="21" t="str">
        <f t="shared" si="2"/>
        <v/>
      </c>
      <c r="N59" s="22" t="str">
        <f t="shared" si="3"/>
        <v/>
      </c>
      <c r="O59" s="23"/>
      <c r="P59" s="24"/>
      <c r="Q59" s="23"/>
    </row>
    <row r="60" spans="1:17" ht="18" customHeight="1" x14ac:dyDescent="0.2">
      <c r="A60" s="10">
        <v>58</v>
      </c>
      <c r="B60" s="11"/>
      <c r="C60" s="12" t="str">
        <f>IF(B60="","",INDEX(Stores!$A$2:$A$73,MATCH(B60,Stores!$D$2:$D$73,0)))</f>
        <v/>
      </c>
      <c r="D60" s="13" t="str">
        <f>IF(B60="","",INDEX(Stores!$B$2:$B$73,MATCH(B60,Stores!$D$2:$D$73,0)))</f>
        <v/>
      </c>
      <c r="E60" s="13" t="str">
        <f>IF(B60="","",INDEX(Stores!$C$2:$C$73,MATCH(B60,Stores!$D$2:$D$73,0)))</f>
        <v/>
      </c>
      <c r="F60" s="14" t="str">
        <f>IF(B60="","",INDEX(Stores!$E$2:$E$73,MATCH(B60,Stores!$D$2:$D$73,0)))</f>
        <v/>
      </c>
      <c r="G60" s="12" t="str">
        <f>IF(B60="","",INDEX(Stores!$F$2:$F$73,MATCH(B60,Stores!$D$2:$D$73,0)))</f>
        <v/>
      </c>
      <c r="H60" s="20" t="str">
        <f>IF(C60="","",IFERROR(VLOOKUP(C60,'Commitments &amp; Agreements'!$C:$H,6,0),"—"))</f>
        <v/>
      </c>
      <c r="I60" s="20" t="str">
        <f>IF(C60="","",IFERROR(VLOOKUP(C60,'Commitments &amp; Agreements'!$C:$I,7,0),"—"))</f>
        <v/>
      </c>
      <c r="J60" s="15"/>
      <c r="K60" s="15"/>
      <c r="L60" s="15"/>
      <c r="M60" s="25" t="str">
        <f t="shared" si="2"/>
        <v/>
      </c>
      <c r="N60" s="26" t="str">
        <f t="shared" si="3"/>
        <v/>
      </c>
      <c r="O60" s="27"/>
      <c r="P60" s="28"/>
      <c r="Q60" s="27"/>
    </row>
    <row r="61" spans="1:17" ht="18" customHeight="1" x14ac:dyDescent="0.2">
      <c r="A61" s="10">
        <v>59</v>
      </c>
      <c r="B61" s="11"/>
      <c r="C61" s="12" t="str">
        <f>IF(B61="","",INDEX(Stores!$A$2:$A$73,MATCH(B61,Stores!$D$2:$D$73,0)))</f>
        <v/>
      </c>
      <c r="D61" s="13" t="str">
        <f>IF(B61="","",INDEX(Stores!$B$2:$B$73,MATCH(B61,Stores!$D$2:$D$73,0)))</f>
        <v/>
      </c>
      <c r="E61" s="13" t="str">
        <f>IF(B61="","",INDEX(Stores!$C$2:$C$73,MATCH(B61,Stores!$D$2:$D$73,0)))</f>
        <v/>
      </c>
      <c r="F61" s="14" t="str">
        <f>IF(B61="","",INDEX(Stores!$E$2:$E$73,MATCH(B61,Stores!$D$2:$D$73,0)))</f>
        <v/>
      </c>
      <c r="G61" s="12" t="str">
        <f>IF(B61="","",INDEX(Stores!$F$2:$F$73,MATCH(B61,Stores!$D$2:$D$73,0)))</f>
        <v/>
      </c>
      <c r="H61" s="20" t="str">
        <f>IF(C61="","",IFERROR(VLOOKUP(C61,'Commitments &amp; Agreements'!$C:$H,6,0),"—"))</f>
        <v/>
      </c>
      <c r="I61" s="20" t="str">
        <f>IF(C61="","",IFERROR(VLOOKUP(C61,'Commitments &amp; Agreements'!$C:$I,7,0),"—"))</f>
        <v/>
      </c>
      <c r="J61" s="15"/>
      <c r="K61" s="15"/>
      <c r="L61" s="15"/>
      <c r="M61" s="21" t="str">
        <f t="shared" si="2"/>
        <v/>
      </c>
      <c r="N61" s="22" t="str">
        <f t="shared" si="3"/>
        <v/>
      </c>
      <c r="O61" s="23"/>
      <c r="P61" s="24"/>
      <c r="Q61" s="23"/>
    </row>
    <row r="62" spans="1:17" ht="18" customHeight="1" x14ac:dyDescent="0.2">
      <c r="A62" s="10">
        <v>60</v>
      </c>
      <c r="B62" s="11"/>
      <c r="C62" s="12" t="str">
        <f>IF(B62="","",INDEX(Stores!$A$2:$A$73,MATCH(B62,Stores!$D$2:$D$73,0)))</f>
        <v/>
      </c>
      <c r="D62" s="13" t="str">
        <f>IF(B62="","",INDEX(Stores!$B$2:$B$73,MATCH(B62,Stores!$D$2:$D$73,0)))</f>
        <v/>
      </c>
      <c r="E62" s="13" t="str">
        <f>IF(B62="","",INDEX(Stores!$C$2:$C$73,MATCH(B62,Stores!$D$2:$D$73,0)))</f>
        <v/>
      </c>
      <c r="F62" s="14" t="str">
        <f>IF(B62="","",INDEX(Stores!$E$2:$E$73,MATCH(B62,Stores!$D$2:$D$73,0)))</f>
        <v/>
      </c>
      <c r="G62" s="12" t="str">
        <f>IF(B62="","",INDEX(Stores!$F$2:$F$73,MATCH(B62,Stores!$D$2:$D$73,0)))</f>
        <v/>
      </c>
      <c r="H62" s="20" t="str">
        <f>IF(C62="","",IFERROR(VLOOKUP(C62,'Commitments &amp; Agreements'!$C:$H,6,0),"—"))</f>
        <v/>
      </c>
      <c r="I62" s="20" t="str">
        <f>IF(C62="","",IFERROR(VLOOKUP(C62,'Commitments &amp; Agreements'!$C:$I,7,0),"—"))</f>
        <v/>
      </c>
      <c r="J62" s="15"/>
      <c r="K62" s="15"/>
      <c r="L62" s="15"/>
      <c r="M62" s="25" t="str">
        <f t="shared" si="2"/>
        <v/>
      </c>
      <c r="N62" s="26" t="str">
        <f t="shared" si="3"/>
        <v/>
      </c>
      <c r="O62" s="27"/>
      <c r="P62" s="28"/>
      <c r="Q62" s="27"/>
    </row>
    <row r="63" spans="1:17" ht="18" customHeight="1" x14ac:dyDescent="0.2">
      <c r="A63" s="10">
        <v>61</v>
      </c>
      <c r="B63" s="11"/>
      <c r="C63" s="12" t="str">
        <f>IF(B63="","",INDEX(Stores!$A$2:$A$73,MATCH(B63,Stores!$D$2:$D$73,0)))</f>
        <v/>
      </c>
      <c r="D63" s="13" t="str">
        <f>IF(B63="","",INDEX(Stores!$B$2:$B$73,MATCH(B63,Stores!$D$2:$D$73,0)))</f>
        <v/>
      </c>
      <c r="E63" s="13" t="str">
        <f>IF(B63="","",INDEX(Stores!$C$2:$C$73,MATCH(B63,Stores!$D$2:$D$73,0)))</f>
        <v/>
      </c>
      <c r="F63" s="14" t="str">
        <f>IF(B63="","",INDEX(Stores!$E$2:$E$73,MATCH(B63,Stores!$D$2:$D$73,0)))</f>
        <v/>
      </c>
      <c r="G63" s="12" t="str">
        <f>IF(B63="","",INDEX(Stores!$F$2:$F$73,MATCH(B63,Stores!$D$2:$D$73,0)))</f>
        <v/>
      </c>
      <c r="H63" s="20" t="str">
        <f>IF(C63="","",IFERROR(VLOOKUP(C63,'Commitments &amp; Agreements'!$C:$H,6,0),"—"))</f>
        <v/>
      </c>
      <c r="I63" s="20" t="str">
        <f>IF(C63="","",IFERROR(VLOOKUP(C63,'Commitments &amp; Agreements'!$C:$I,7,0),"—"))</f>
        <v/>
      </c>
      <c r="J63" s="15"/>
      <c r="K63" s="15"/>
      <c r="L63" s="15"/>
      <c r="M63" s="21" t="str">
        <f t="shared" si="2"/>
        <v/>
      </c>
      <c r="N63" s="22" t="str">
        <f t="shared" si="3"/>
        <v/>
      </c>
      <c r="O63" s="23"/>
      <c r="P63" s="24"/>
      <c r="Q63" s="23"/>
    </row>
    <row r="64" spans="1:17" ht="18" customHeight="1" x14ac:dyDescent="0.2">
      <c r="A64" s="10">
        <v>62</v>
      </c>
      <c r="B64" s="11"/>
      <c r="C64" s="12" t="str">
        <f>IF(B64="","",INDEX(Stores!$A$2:$A$73,MATCH(B64,Stores!$D$2:$D$73,0)))</f>
        <v/>
      </c>
      <c r="D64" s="13" t="str">
        <f>IF(B64="","",INDEX(Stores!$B$2:$B$73,MATCH(B64,Stores!$D$2:$D$73,0)))</f>
        <v/>
      </c>
      <c r="E64" s="13" t="str">
        <f>IF(B64="","",INDEX(Stores!$C$2:$C$73,MATCH(B64,Stores!$D$2:$D$73,0)))</f>
        <v/>
      </c>
      <c r="F64" s="14" t="str">
        <f>IF(B64="","",INDEX(Stores!$E$2:$E$73,MATCH(B64,Stores!$D$2:$D$73,0)))</f>
        <v/>
      </c>
      <c r="G64" s="12" t="str">
        <f>IF(B64="","",INDEX(Stores!$F$2:$F$73,MATCH(B64,Stores!$D$2:$D$73,0)))</f>
        <v/>
      </c>
      <c r="H64" s="20" t="str">
        <f>IF(C64="","",IFERROR(VLOOKUP(C64,'Commitments &amp; Agreements'!$C:$H,6,0),"—"))</f>
        <v/>
      </c>
      <c r="I64" s="20" t="str">
        <f>IF(C64="","",IFERROR(VLOOKUP(C64,'Commitments &amp; Agreements'!$C:$I,7,0),"—"))</f>
        <v/>
      </c>
      <c r="J64" s="15"/>
      <c r="K64" s="15"/>
      <c r="L64" s="15"/>
      <c r="M64" s="25" t="str">
        <f t="shared" si="2"/>
        <v/>
      </c>
      <c r="N64" s="26" t="str">
        <f t="shared" si="3"/>
        <v/>
      </c>
      <c r="O64" s="27"/>
      <c r="P64" s="28"/>
      <c r="Q64" s="27"/>
    </row>
    <row r="65" spans="1:17" ht="18" customHeight="1" x14ac:dyDescent="0.2">
      <c r="A65" s="10">
        <v>63</v>
      </c>
      <c r="B65" s="11"/>
      <c r="C65" s="12" t="str">
        <f>IF(B65="","",INDEX(Stores!$A$2:$A$73,MATCH(B65,Stores!$D$2:$D$73,0)))</f>
        <v/>
      </c>
      <c r="D65" s="13" t="str">
        <f>IF(B65="","",INDEX(Stores!$B$2:$B$73,MATCH(B65,Stores!$D$2:$D$73,0)))</f>
        <v/>
      </c>
      <c r="E65" s="13" t="str">
        <f>IF(B65="","",INDEX(Stores!$C$2:$C$73,MATCH(B65,Stores!$D$2:$D$73,0)))</f>
        <v/>
      </c>
      <c r="F65" s="14" t="str">
        <f>IF(B65="","",INDEX(Stores!$E$2:$E$73,MATCH(B65,Stores!$D$2:$D$73,0)))</f>
        <v/>
      </c>
      <c r="G65" s="12" t="str">
        <f>IF(B65="","",INDEX(Stores!$F$2:$F$73,MATCH(B65,Stores!$D$2:$D$73,0)))</f>
        <v/>
      </c>
      <c r="H65" s="20" t="str">
        <f>IF(C65="","",IFERROR(VLOOKUP(C65,'Commitments &amp; Agreements'!$C:$H,6,0),"—"))</f>
        <v/>
      </c>
      <c r="I65" s="20" t="str">
        <f>IF(C65="","",IFERROR(VLOOKUP(C65,'Commitments &amp; Agreements'!$C:$I,7,0),"—"))</f>
        <v/>
      </c>
      <c r="J65" s="15"/>
      <c r="K65" s="15"/>
      <c r="L65" s="15"/>
      <c r="M65" s="21" t="str">
        <f t="shared" si="2"/>
        <v/>
      </c>
      <c r="N65" s="22" t="str">
        <f t="shared" si="3"/>
        <v/>
      </c>
      <c r="O65" s="23"/>
      <c r="P65" s="24"/>
      <c r="Q65" s="23"/>
    </row>
    <row r="66" spans="1:17" ht="18" customHeight="1" x14ac:dyDescent="0.2">
      <c r="A66" s="10">
        <v>64</v>
      </c>
      <c r="B66" s="11"/>
      <c r="C66" s="12" t="str">
        <f>IF(B66="","",INDEX(Stores!$A$2:$A$73,MATCH(B66,Stores!$D$2:$D$73,0)))</f>
        <v/>
      </c>
      <c r="D66" s="13" t="str">
        <f>IF(B66="","",INDEX(Stores!$B$2:$B$73,MATCH(B66,Stores!$D$2:$D$73,0)))</f>
        <v/>
      </c>
      <c r="E66" s="13" t="str">
        <f>IF(B66="","",INDEX(Stores!$C$2:$C$73,MATCH(B66,Stores!$D$2:$D$73,0)))</f>
        <v/>
      </c>
      <c r="F66" s="14" t="str">
        <f>IF(B66="","",INDEX(Stores!$E$2:$E$73,MATCH(B66,Stores!$D$2:$D$73,0)))</f>
        <v/>
      </c>
      <c r="G66" s="12" t="str">
        <f>IF(B66="","",INDEX(Stores!$F$2:$F$73,MATCH(B66,Stores!$D$2:$D$73,0)))</f>
        <v/>
      </c>
      <c r="H66" s="20" t="str">
        <f>IF(C66="","",IFERROR(VLOOKUP(C66,'Commitments &amp; Agreements'!$C:$H,6,0),"—"))</f>
        <v/>
      </c>
      <c r="I66" s="20" t="str">
        <f>IF(C66="","",IFERROR(VLOOKUP(C66,'Commitments &amp; Agreements'!$C:$I,7,0),"—"))</f>
        <v/>
      </c>
      <c r="J66" s="15"/>
      <c r="K66" s="15"/>
      <c r="L66" s="15"/>
      <c r="M66" s="25" t="str">
        <f t="shared" si="2"/>
        <v/>
      </c>
      <c r="N66" s="26" t="str">
        <f t="shared" si="3"/>
        <v/>
      </c>
      <c r="O66" s="27"/>
      <c r="P66" s="28"/>
      <c r="Q66" s="27"/>
    </row>
    <row r="67" spans="1:17" ht="18" customHeight="1" x14ac:dyDescent="0.2">
      <c r="A67" s="10">
        <v>65</v>
      </c>
      <c r="B67" s="11"/>
      <c r="C67" s="12" t="str">
        <f>IF(B67="","",INDEX(Stores!$A$2:$A$73,MATCH(B67,Stores!$D$2:$D$73,0)))</f>
        <v/>
      </c>
      <c r="D67" s="13" t="str">
        <f>IF(B67="","",INDEX(Stores!$B$2:$B$73,MATCH(B67,Stores!$D$2:$D$73,0)))</f>
        <v/>
      </c>
      <c r="E67" s="13" t="str">
        <f>IF(B67="","",INDEX(Stores!$C$2:$C$73,MATCH(B67,Stores!$D$2:$D$73,0)))</f>
        <v/>
      </c>
      <c r="F67" s="14" t="str">
        <f>IF(B67="","",INDEX(Stores!$E$2:$E$73,MATCH(B67,Stores!$D$2:$D$73,0)))</f>
        <v/>
      </c>
      <c r="G67" s="12" t="str">
        <f>IF(B67="","",INDEX(Stores!$F$2:$F$73,MATCH(B67,Stores!$D$2:$D$73,0)))</f>
        <v/>
      </c>
      <c r="H67" s="20" t="str">
        <f>IF(C67="","",IFERROR(VLOOKUP(C67,'Commitments &amp; Agreements'!$C:$H,6,0),"—"))</f>
        <v/>
      </c>
      <c r="I67" s="20" t="str">
        <f>IF(C67="","",IFERROR(VLOOKUP(C67,'Commitments &amp; Agreements'!$C:$I,7,0),"—"))</f>
        <v/>
      </c>
      <c r="J67" s="15"/>
      <c r="K67" s="15"/>
      <c r="L67" s="15"/>
      <c r="M67" s="21" t="str">
        <f t="shared" ref="M67:M84" si="4">IF(J67="","",J67-IF(K67="",0,K67)-IF(L67="",0,L67))</f>
        <v/>
      </c>
      <c r="N67" s="22" t="str">
        <f t="shared" ref="N67:N84" si="5">IF(M67="","",IF(AND(ISNUMBER(M67),M67&lt;=2),"⚠ REORDER","OK"))</f>
        <v/>
      </c>
      <c r="O67" s="23"/>
      <c r="P67" s="24"/>
      <c r="Q67" s="23"/>
    </row>
    <row r="68" spans="1:17" ht="18" customHeight="1" x14ac:dyDescent="0.2">
      <c r="A68" s="10">
        <v>66</v>
      </c>
      <c r="B68" s="11"/>
      <c r="C68" s="12" t="str">
        <f>IF(B68="","",INDEX(Stores!$A$2:$A$73,MATCH(B68,Stores!$D$2:$D$73,0)))</f>
        <v/>
      </c>
      <c r="D68" s="13" t="str">
        <f>IF(B68="","",INDEX(Stores!$B$2:$B$73,MATCH(B68,Stores!$D$2:$D$73,0)))</f>
        <v/>
      </c>
      <c r="E68" s="13" t="str">
        <f>IF(B68="","",INDEX(Stores!$C$2:$C$73,MATCH(B68,Stores!$D$2:$D$73,0)))</f>
        <v/>
      </c>
      <c r="F68" s="14" t="str">
        <f>IF(B68="","",INDEX(Stores!$E$2:$E$73,MATCH(B68,Stores!$D$2:$D$73,0)))</f>
        <v/>
      </c>
      <c r="G68" s="12" t="str">
        <f>IF(B68="","",INDEX(Stores!$F$2:$F$73,MATCH(B68,Stores!$D$2:$D$73,0)))</f>
        <v/>
      </c>
      <c r="H68" s="20" t="str">
        <f>IF(C68="","",IFERROR(VLOOKUP(C68,'Commitments &amp; Agreements'!$C:$H,6,0),"—"))</f>
        <v/>
      </c>
      <c r="I68" s="20" t="str">
        <f>IF(C68="","",IFERROR(VLOOKUP(C68,'Commitments &amp; Agreements'!$C:$I,7,0),"—"))</f>
        <v/>
      </c>
      <c r="J68" s="15"/>
      <c r="K68" s="15"/>
      <c r="L68" s="15"/>
      <c r="M68" s="25" t="str">
        <f t="shared" si="4"/>
        <v/>
      </c>
      <c r="N68" s="26" t="str">
        <f t="shared" si="5"/>
        <v/>
      </c>
      <c r="O68" s="27"/>
      <c r="P68" s="28"/>
      <c r="Q68" s="27"/>
    </row>
    <row r="69" spans="1:17" ht="18" customHeight="1" x14ac:dyDescent="0.2">
      <c r="A69" s="10">
        <v>67</v>
      </c>
      <c r="B69" s="11"/>
      <c r="C69" s="12" t="str">
        <f>IF(B69="","",INDEX(Stores!$A$2:$A$73,MATCH(B69,Stores!$D$2:$D$73,0)))</f>
        <v/>
      </c>
      <c r="D69" s="13" t="str">
        <f>IF(B69="","",INDEX(Stores!$B$2:$B$73,MATCH(B69,Stores!$D$2:$D$73,0)))</f>
        <v/>
      </c>
      <c r="E69" s="13" t="str">
        <f>IF(B69="","",INDEX(Stores!$C$2:$C$73,MATCH(B69,Stores!$D$2:$D$73,0)))</f>
        <v/>
      </c>
      <c r="F69" s="14" t="str">
        <f>IF(B69="","",INDEX(Stores!$E$2:$E$73,MATCH(B69,Stores!$D$2:$D$73,0)))</f>
        <v/>
      </c>
      <c r="G69" s="12" t="str">
        <f>IF(B69="","",INDEX(Stores!$F$2:$F$73,MATCH(B69,Stores!$D$2:$D$73,0)))</f>
        <v/>
      </c>
      <c r="H69" s="20" t="str">
        <f>IF(C69="","",IFERROR(VLOOKUP(C69,'Commitments &amp; Agreements'!$C:$H,6,0),"—"))</f>
        <v/>
      </c>
      <c r="I69" s="20" t="str">
        <f>IF(C69="","",IFERROR(VLOOKUP(C69,'Commitments &amp; Agreements'!$C:$I,7,0),"—"))</f>
        <v/>
      </c>
      <c r="J69" s="15"/>
      <c r="K69" s="15"/>
      <c r="L69" s="15"/>
      <c r="M69" s="21" t="str">
        <f t="shared" si="4"/>
        <v/>
      </c>
      <c r="N69" s="22" t="str">
        <f t="shared" si="5"/>
        <v/>
      </c>
      <c r="O69" s="23"/>
      <c r="P69" s="24"/>
      <c r="Q69" s="23"/>
    </row>
    <row r="70" spans="1:17" ht="18" customHeight="1" x14ac:dyDescent="0.2">
      <c r="A70" s="10">
        <v>68</v>
      </c>
      <c r="B70" s="11"/>
      <c r="C70" s="12" t="str">
        <f>IF(B70="","",INDEX(Stores!$A$2:$A$73,MATCH(B70,Stores!$D$2:$D$73,0)))</f>
        <v/>
      </c>
      <c r="D70" s="13" t="str">
        <f>IF(B70="","",INDEX(Stores!$B$2:$B$73,MATCH(B70,Stores!$D$2:$D$73,0)))</f>
        <v/>
      </c>
      <c r="E70" s="13" t="str">
        <f>IF(B70="","",INDEX(Stores!$C$2:$C$73,MATCH(B70,Stores!$D$2:$D$73,0)))</f>
        <v/>
      </c>
      <c r="F70" s="14" t="str">
        <f>IF(B70="","",INDEX(Stores!$E$2:$E$73,MATCH(B70,Stores!$D$2:$D$73,0)))</f>
        <v/>
      </c>
      <c r="G70" s="12" t="str">
        <f>IF(B70="","",INDEX(Stores!$F$2:$F$73,MATCH(B70,Stores!$D$2:$D$73,0)))</f>
        <v/>
      </c>
      <c r="H70" s="20" t="str">
        <f>IF(C70="","",IFERROR(VLOOKUP(C70,'Commitments &amp; Agreements'!$C:$H,6,0),"—"))</f>
        <v/>
      </c>
      <c r="I70" s="20" t="str">
        <f>IF(C70="","",IFERROR(VLOOKUP(C70,'Commitments &amp; Agreements'!$C:$I,7,0),"—"))</f>
        <v/>
      </c>
      <c r="J70" s="15"/>
      <c r="K70" s="15"/>
      <c r="L70" s="15"/>
      <c r="M70" s="25" t="str">
        <f t="shared" si="4"/>
        <v/>
      </c>
      <c r="N70" s="26" t="str">
        <f t="shared" si="5"/>
        <v/>
      </c>
      <c r="O70" s="27"/>
      <c r="P70" s="28"/>
      <c r="Q70" s="27"/>
    </row>
    <row r="71" spans="1:17" ht="18" customHeight="1" x14ac:dyDescent="0.2">
      <c r="A71" s="10">
        <v>69</v>
      </c>
      <c r="B71" s="11"/>
      <c r="C71" s="12" t="str">
        <f>IF(B71="","",INDEX(Stores!$A$2:$A$73,MATCH(B71,Stores!$D$2:$D$73,0)))</f>
        <v/>
      </c>
      <c r="D71" s="13" t="str">
        <f>IF(B71="","",INDEX(Stores!$B$2:$B$73,MATCH(B71,Stores!$D$2:$D$73,0)))</f>
        <v/>
      </c>
      <c r="E71" s="13" t="str">
        <f>IF(B71="","",INDEX(Stores!$C$2:$C$73,MATCH(B71,Stores!$D$2:$D$73,0)))</f>
        <v/>
      </c>
      <c r="F71" s="14" t="str">
        <f>IF(B71="","",INDEX(Stores!$E$2:$E$73,MATCH(B71,Stores!$D$2:$D$73,0)))</f>
        <v/>
      </c>
      <c r="G71" s="12" t="str">
        <f>IF(B71="","",INDEX(Stores!$F$2:$F$73,MATCH(B71,Stores!$D$2:$D$73,0)))</f>
        <v/>
      </c>
      <c r="H71" s="20" t="str">
        <f>IF(C71="","",IFERROR(VLOOKUP(C71,'Commitments &amp; Agreements'!$C:$H,6,0),"—"))</f>
        <v/>
      </c>
      <c r="I71" s="20" t="str">
        <f>IF(C71="","",IFERROR(VLOOKUP(C71,'Commitments &amp; Agreements'!$C:$I,7,0),"—"))</f>
        <v/>
      </c>
      <c r="J71" s="15"/>
      <c r="K71" s="15"/>
      <c r="L71" s="15"/>
      <c r="M71" s="21" t="str">
        <f t="shared" si="4"/>
        <v/>
      </c>
      <c r="N71" s="22" t="str">
        <f t="shared" si="5"/>
        <v/>
      </c>
      <c r="O71" s="23"/>
      <c r="P71" s="24"/>
      <c r="Q71" s="23"/>
    </row>
    <row r="72" spans="1:17" ht="18" customHeight="1" x14ac:dyDescent="0.2">
      <c r="A72" s="10">
        <v>70</v>
      </c>
      <c r="B72" s="11"/>
      <c r="C72" s="12" t="str">
        <f>IF(B72="","",INDEX(Stores!$A$2:$A$73,MATCH(B72,Stores!$D$2:$D$73,0)))</f>
        <v/>
      </c>
      <c r="D72" s="13" t="str">
        <f>IF(B72="","",INDEX(Stores!$B$2:$B$73,MATCH(B72,Stores!$D$2:$D$73,0)))</f>
        <v/>
      </c>
      <c r="E72" s="13" t="str">
        <f>IF(B72="","",INDEX(Stores!$C$2:$C$73,MATCH(B72,Stores!$D$2:$D$73,0)))</f>
        <v/>
      </c>
      <c r="F72" s="14" t="str">
        <f>IF(B72="","",INDEX(Stores!$E$2:$E$73,MATCH(B72,Stores!$D$2:$D$73,0)))</f>
        <v/>
      </c>
      <c r="G72" s="12" t="str">
        <f>IF(B72="","",INDEX(Stores!$F$2:$F$73,MATCH(B72,Stores!$D$2:$D$73,0)))</f>
        <v/>
      </c>
      <c r="H72" s="20" t="str">
        <f>IF(C72="","",IFERROR(VLOOKUP(C72,'Commitments &amp; Agreements'!$C:$H,6,0),"—"))</f>
        <v/>
      </c>
      <c r="I72" s="20" t="str">
        <f>IF(C72="","",IFERROR(VLOOKUP(C72,'Commitments &amp; Agreements'!$C:$I,7,0),"—"))</f>
        <v/>
      </c>
      <c r="J72" s="15"/>
      <c r="K72" s="15"/>
      <c r="L72" s="15"/>
      <c r="M72" s="25" t="str">
        <f t="shared" si="4"/>
        <v/>
      </c>
      <c r="N72" s="26" t="str">
        <f t="shared" si="5"/>
        <v/>
      </c>
      <c r="O72" s="27"/>
      <c r="P72" s="28"/>
      <c r="Q72" s="27"/>
    </row>
    <row r="73" spans="1:17" ht="18" customHeight="1" x14ac:dyDescent="0.2">
      <c r="A73" s="10">
        <v>71</v>
      </c>
      <c r="B73" s="11"/>
      <c r="C73" s="12" t="str">
        <f>IF(B73="","",INDEX(Stores!$A$2:$A$73,MATCH(B73,Stores!$D$2:$D$73,0)))</f>
        <v/>
      </c>
      <c r="D73" s="13" t="str">
        <f>IF(B73="","",INDEX(Stores!$B$2:$B$73,MATCH(B73,Stores!$D$2:$D$73,0)))</f>
        <v/>
      </c>
      <c r="E73" s="13" t="str">
        <f>IF(B73="","",INDEX(Stores!$C$2:$C$73,MATCH(B73,Stores!$D$2:$D$73,0)))</f>
        <v/>
      </c>
      <c r="F73" s="14" t="str">
        <f>IF(B73="","",INDEX(Stores!$E$2:$E$73,MATCH(B73,Stores!$D$2:$D$73,0)))</f>
        <v/>
      </c>
      <c r="G73" s="12" t="str">
        <f>IF(B73="","",INDEX(Stores!$F$2:$F$73,MATCH(B73,Stores!$D$2:$D$73,0)))</f>
        <v/>
      </c>
      <c r="H73" s="20" t="str">
        <f>IF(C73="","",IFERROR(VLOOKUP(C73,'Commitments &amp; Agreements'!$C:$H,6,0),"—"))</f>
        <v/>
      </c>
      <c r="I73" s="20" t="str">
        <f>IF(C73="","",IFERROR(VLOOKUP(C73,'Commitments &amp; Agreements'!$C:$I,7,0),"—"))</f>
        <v/>
      </c>
      <c r="J73" s="15"/>
      <c r="K73" s="15"/>
      <c r="L73" s="15"/>
      <c r="M73" s="21" t="str">
        <f t="shared" si="4"/>
        <v/>
      </c>
      <c r="N73" s="22" t="str">
        <f t="shared" si="5"/>
        <v/>
      </c>
      <c r="O73" s="23"/>
      <c r="P73" s="24"/>
      <c r="Q73" s="23"/>
    </row>
    <row r="74" spans="1:17" ht="18" customHeight="1" x14ac:dyDescent="0.2">
      <c r="A74" s="10">
        <v>72</v>
      </c>
      <c r="B74" s="11"/>
      <c r="C74" s="12" t="str">
        <f>IF(B74="","",INDEX(Stores!$A$2:$A$73,MATCH(B74,Stores!$D$2:$D$73,0)))</f>
        <v/>
      </c>
      <c r="D74" s="13" t="str">
        <f>IF(B74="","",INDEX(Stores!$B$2:$B$73,MATCH(B74,Stores!$D$2:$D$73,0)))</f>
        <v/>
      </c>
      <c r="E74" s="13" t="str">
        <f>IF(B74="","",INDEX(Stores!$C$2:$C$73,MATCH(B74,Stores!$D$2:$D$73,0)))</f>
        <v/>
      </c>
      <c r="F74" s="14" t="str">
        <f>IF(B74="","",INDEX(Stores!$E$2:$E$73,MATCH(B74,Stores!$D$2:$D$73,0)))</f>
        <v/>
      </c>
      <c r="G74" s="12" t="str">
        <f>IF(B74="","",INDEX(Stores!$F$2:$F$73,MATCH(B74,Stores!$D$2:$D$73,0)))</f>
        <v/>
      </c>
      <c r="H74" s="20" t="str">
        <f>IF(C74="","",IFERROR(VLOOKUP(C74,'Commitments &amp; Agreements'!$C:$H,6,0),"—"))</f>
        <v/>
      </c>
      <c r="I74" s="20" t="str">
        <f>IF(C74="","",IFERROR(VLOOKUP(C74,'Commitments &amp; Agreements'!$C:$I,7,0),"—"))</f>
        <v/>
      </c>
      <c r="J74" s="15"/>
      <c r="K74" s="15"/>
      <c r="L74" s="15"/>
      <c r="M74" s="25" t="str">
        <f t="shared" si="4"/>
        <v/>
      </c>
      <c r="N74" s="26" t="str">
        <f t="shared" si="5"/>
        <v/>
      </c>
      <c r="O74" s="27"/>
      <c r="P74" s="28"/>
      <c r="Q74" s="27"/>
    </row>
    <row r="75" spans="1:17" ht="18" customHeight="1" x14ac:dyDescent="0.2">
      <c r="A75" s="10">
        <v>73</v>
      </c>
      <c r="B75" s="11"/>
      <c r="C75" s="12" t="str">
        <f>IF(B75="","",INDEX(Stores!$A$2:$A$73,MATCH(B75,Stores!$D$2:$D$73,0)))</f>
        <v/>
      </c>
      <c r="D75" s="13" t="str">
        <f>IF(B75="","",INDEX(Stores!$B$2:$B$73,MATCH(B75,Stores!$D$2:$D$73,0)))</f>
        <v/>
      </c>
      <c r="E75" s="13" t="str">
        <f>IF(B75="","",INDEX(Stores!$C$2:$C$73,MATCH(B75,Stores!$D$2:$D$73,0)))</f>
        <v/>
      </c>
      <c r="F75" s="14" t="str">
        <f>IF(B75="","",INDEX(Stores!$E$2:$E$73,MATCH(B75,Stores!$D$2:$D$73,0)))</f>
        <v/>
      </c>
      <c r="G75" s="12" t="str">
        <f>IF(B75="","",INDEX(Stores!$F$2:$F$73,MATCH(B75,Stores!$D$2:$D$73,0)))</f>
        <v/>
      </c>
      <c r="H75" s="20" t="str">
        <f>IF(C75="","",IFERROR(VLOOKUP(C75,'Commitments &amp; Agreements'!$C:$H,6,0),"—"))</f>
        <v/>
      </c>
      <c r="I75" s="20" t="str">
        <f>IF(C75="","",IFERROR(VLOOKUP(C75,'Commitments &amp; Agreements'!$C:$I,7,0),"—"))</f>
        <v/>
      </c>
      <c r="J75" s="15"/>
      <c r="K75" s="15"/>
      <c r="L75" s="15"/>
      <c r="M75" s="21" t="str">
        <f t="shared" si="4"/>
        <v/>
      </c>
      <c r="N75" s="22" t="str">
        <f t="shared" si="5"/>
        <v/>
      </c>
      <c r="O75" s="23"/>
      <c r="P75" s="24"/>
      <c r="Q75" s="23"/>
    </row>
    <row r="76" spans="1:17" ht="18" customHeight="1" x14ac:dyDescent="0.2">
      <c r="A76" s="10">
        <v>74</v>
      </c>
      <c r="B76" s="11"/>
      <c r="C76" s="12" t="str">
        <f>IF(B76="","",INDEX(Stores!$A$2:$A$73,MATCH(B76,Stores!$D$2:$D$73,0)))</f>
        <v/>
      </c>
      <c r="D76" s="13" t="str">
        <f>IF(B76="","",INDEX(Stores!$B$2:$B$73,MATCH(B76,Stores!$D$2:$D$73,0)))</f>
        <v/>
      </c>
      <c r="E76" s="13" t="str">
        <f>IF(B76="","",INDEX(Stores!$C$2:$C$73,MATCH(B76,Stores!$D$2:$D$73,0)))</f>
        <v/>
      </c>
      <c r="F76" s="14" t="str">
        <f>IF(B76="","",INDEX(Stores!$E$2:$E$73,MATCH(B76,Stores!$D$2:$D$73,0)))</f>
        <v/>
      </c>
      <c r="G76" s="12" t="str">
        <f>IF(B76="","",INDEX(Stores!$F$2:$F$73,MATCH(B76,Stores!$D$2:$D$73,0)))</f>
        <v/>
      </c>
      <c r="H76" s="20" t="str">
        <f>IF(C76="","",IFERROR(VLOOKUP(C76,'Commitments &amp; Agreements'!$C:$H,6,0),"—"))</f>
        <v/>
      </c>
      <c r="I76" s="20" t="str">
        <f>IF(C76="","",IFERROR(VLOOKUP(C76,'Commitments &amp; Agreements'!$C:$I,7,0),"—"))</f>
        <v/>
      </c>
      <c r="J76" s="15"/>
      <c r="K76" s="15"/>
      <c r="L76" s="15"/>
      <c r="M76" s="25" t="str">
        <f t="shared" si="4"/>
        <v/>
      </c>
      <c r="N76" s="26" t="str">
        <f t="shared" si="5"/>
        <v/>
      </c>
      <c r="O76" s="27"/>
      <c r="P76" s="28"/>
      <c r="Q76" s="27"/>
    </row>
    <row r="77" spans="1:17" ht="18" customHeight="1" x14ac:dyDescent="0.2">
      <c r="A77" s="10">
        <v>75</v>
      </c>
      <c r="B77" s="11"/>
      <c r="C77" s="12" t="str">
        <f>IF(B77="","",INDEX(Stores!$A$2:$A$73,MATCH(B77,Stores!$D$2:$D$73,0)))</f>
        <v/>
      </c>
      <c r="D77" s="13" t="str">
        <f>IF(B77="","",INDEX(Stores!$B$2:$B$73,MATCH(B77,Stores!$D$2:$D$73,0)))</f>
        <v/>
      </c>
      <c r="E77" s="13" t="str">
        <f>IF(B77="","",INDEX(Stores!$C$2:$C$73,MATCH(B77,Stores!$D$2:$D$73,0)))</f>
        <v/>
      </c>
      <c r="F77" s="14" t="str">
        <f>IF(B77="","",INDEX(Stores!$E$2:$E$73,MATCH(B77,Stores!$D$2:$D$73,0)))</f>
        <v/>
      </c>
      <c r="G77" s="12" t="str">
        <f>IF(B77="","",INDEX(Stores!$F$2:$F$73,MATCH(B77,Stores!$D$2:$D$73,0)))</f>
        <v/>
      </c>
      <c r="H77" s="20" t="str">
        <f>IF(C77="","",IFERROR(VLOOKUP(C77,'Commitments &amp; Agreements'!$C:$H,6,0),"—"))</f>
        <v/>
      </c>
      <c r="I77" s="20" t="str">
        <f>IF(C77="","",IFERROR(VLOOKUP(C77,'Commitments &amp; Agreements'!$C:$I,7,0),"—"))</f>
        <v/>
      </c>
      <c r="J77" s="15"/>
      <c r="K77" s="15"/>
      <c r="L77" s="15"/>
      <c r="M77" s="21" t="str">
        <f t="shared" si="4"/>
        <v/>
      </c>
      <c r="N77" s="22" t="str">
        <f t="shared" si="5"/>
        <v/>
      </c>
      <c r="O77" s="23"/>
      <c r="P77" s="24"/>
      <c r="Q77" s="23"/>
    </row>
    <row r="78" spans="1:17" ht="18" customHeight="1" x14ac:dyDescent="0.2">
      <c r="A78" s="10">
        <v>76</v>
      </c>
      <c r="B78" s="11"/>
      <c r="C78" s="12" t="str">
        <f>IF(B78="","",INDEX(Stores!$A$2:$A$73,MATCH(B78,Stores!$D$2:$D$73,0)))</f>
        <v/>
      </c>
      <c r="D78" s="13" t="str">
        <f>IF(B78="","",INDEX(Stores!$B$2:$B$73,MATCH(B78,Stores!$D$2:$D$73,0)))</f>
        <v/>
      </c>
      <c r="E78" s="13" t="str">
        <f>IF(B78="","",INDEX(Stores!$C$2:$C$73,MATCH(B78,Stores!$D$2:$D$73,0)))</f>
        <v/>
      </c>
      <c r="F78" s="14" t="str">
        <f>IF(B78="","",INDEX(Stores!$E$2:$E$73,MATCH(B78,Stores!$D$2:$D$73,0)))</f>
        <v/>
      </c>
      <c r="G78" s="12" t="str">
        <f>IF(B78="","",INDEX(Stores!$F$2:$F$73,MATCH(B78,Stores!$D$2:$D$73,0)))</f>
        <v/>
      </c>
      <c r="H78" s="20" t="str">
        <f>IF(C78="","",IFERROR(VLOOKUP(C78,'Commitments &amp; Agreements'!$C:$H,6,0),"—"))</f>
        <v/>
      </c>
      <c r="I78" s="20" t="str">
        <f>IF(C78="","",IFERROR(VLOOKUP(C78,'Commitments &amp; Agreements'!$C:$I,7,0),"—"))</f>
        <v/>
      </c>
      <c r="J78" s="15"/>
      <c r="K78" s="15"/>
      <c r="L78" s="15"/>
      <c r="M78" s="25" t="str">
        <f t="shared" si="4"/>
        <v/>
      </c>
      <c r="N78" s="26" t="str">
        <f t="shared" si="5"/>
        <v/>
      </c>
      <c r="O78" s="27"/>
      <c r="P78" s="28"/>
      <c r="Q78" s="27"/>
    </row>
    <row r="79" spans="1:17" ht="18" customHeight="1" x14ac:dyDescent="0.2">
      <c r="A79" s="10">
        <v>77</v>
      </c>
      <c r="B79" s="11"/>
      <c r="C79" s="12" t="str">
        <f>IF(B79="","",INDEX(Stores!$A$2:$A$73,MATCH(B79,Stores!$D$2:$D$73,0)))</f>
        <v/>
      </c>
      <c r="D79" s="13" t="str">
        <f>IF(B79="","",INDEX(Stores!$B$2:$B$73,MATCH(B79,Stores!$D$2:$D$73,0)))</f>
        <v/>
      </c>
      <c r="E79" s="13" t="str">
        <f>IF(B79="","",INDEX(Stores!$C$2:$C$73,MATCH(B79,Stores!$D$2:$D$73,0)))</f>
        <v/>
      </c>
      <c r="F79" s="14" t="str">
        <f>IF(B79="","",INDEX(Stores!$E$2:$E$73,MATCH(B79,Stores!$D$2:$D$73,0)))</f>
        <v/>
      </c>
      <c r="G79" s="12" t="str">
        <f>IF(B79="","",INDEX(Stores!$F$2:$F$73,MATCH(B79,Stores!$D$2:$D$73,0)))</f>
        <v/>
      </c>
      <c r="H79" s="20" t="str">
        <f>IF(C79="","",IFERROR(VLOOKUP(C79,'Commitments &amp; Agreements'!$C:$H,6,0),"—"))</f>
        <v/>
      </c>
      <c r="I79" s="20" t="str">
        <f>IF(C79="","",IFERROR(VLOOKUP(C79,'Commitments &amp; Agreements'!$C:$I,7,0),"—"))</f>
        <v/>
      </c>
      <c r="J79" s="15"/>
      <c r="K79" s="15"/>
      <c r="L79" s="15"/>
      <c r="M79" s="21" t="str">
        <f t="shared" si="4"/>
        <v/>
      </c>
      <c r="N79" s="22" t="str">
        <f t="shared" si="5"/>
        <v/>
      </c>
      <c r="O79" s="23"/>
      <c r="P79" s="24"/>
      <c r="Q79" s="23"/>
    </row>
    <row r="80" spans="1:17" ht="18" customHeight="1" x14ac:dyDescent="0.2">
      <c r="A80" s="10">
        <v>78</v>
      </c>
      <c r="B80" s="11"/>
      <c r="C80" s="12" t="str">
        <f>IF(B80="","",INDEX(Stores!$A$2:$A$73,MATCH(B80,Stores!$D$2:$D$73,0)))</f>
        <v/>
      </c>
      <c r="D80" s="13" t="str">
        <f>IF(B80="","",INDEX(Stores!$B$2:$B$73,MATCH(B80,Stores!$D$2:$D$73,0)))</f>
        <v/>
      </c>
      <c r="E80" s="13" t="str">
        <f>IF(B80="","",INDEX(Stores!$C$2:$C$73,MATCH(B80,Stores!$D$2:$D$73,0)))</f>
        <v/>
      </c>
      <c r="F80" s="14" t="str">
        <f>IF(B80="","",INDEX(Stores!$E$2:$E$73,MATCH(B80,Stores!$D$2:$D$73,0)))</f>
        <v/>
      </c>
      <c r="G80" s="12" t="str">
        <f>IF(B80="","",INDEX(Stores!$F$2:$F$73,MATCH(B80,Stores!$D$2:$D$73,0)))</f>
        <v/>
      </c>
      <c r="H80" s="20" t="str">
        <f>IF(C80="","",IFERROR(VLOOKUP(C80,'Commitments &amp; Agreements'!$C:$H,6,0),"—"))</f>
        <v/>
      </c>
      <c r="I80" s="20" t="str">
        <f>IF(C80="","",IFERROR(VLOOKUP(C80,'Commitments &amp; Agreements'!$C:$I,7,0),"—"))</f>
        <v/>
      </c>
      <c r="J80" s="15"/>
      <c r="K80" s="15"/>
      <c r="L80" s="15"/>
      <c r="M80" s="25" t="str">
        <f t="shared" si="4"/>
        <v/>
      </c>
      <c r="N80" s="26" t="str">
        <f t="shared" si="5"/>
        <v/>
      </c>
      <c r="O80" s="27"/>
      <c r="P80" s="28"/>
      <c r="Q80" s="27"/>
    </row>
    <row r="81" spans="1:17" ht="18" customHeight="1" x14ac:dyDescent="0.2">
      <c r="A81" s="10">
        <v>79</v>
      </c>
      <c r="B81" s="11"/>
      <c r="C81" s="12" t="str">
        <f>IF(B81="","",INDEX(Stores!$A$2:$A$73,MATCH(B81,Stores!$D$2:$D$73,0)))</f>
        <v/>
      </c>
      <c r="D81" s="13" t="str">
        <f>IF(B81="","",INDEX(Stores!$B$2:$B$73,MATCH(B81,Stores!$D$2:$D$73,0)))</f>
        <v/>
      </c>
      <c r="E81" s="13" t="str">
        <f>IF(B81="","",INDEX(Stores!$C$2:$C$73,MATCH(B81,Stores!$D$2:$D$73,0)))</f>
        <v/>
      </c>
      <c r="F81" s="14" t="str">
        <f>IF(B81="","",INDEX(Stores!$E$2:$E$73,MATCH(B81,Stores!$D$2:$D$73,0)))</f>
        <v/>
      </c>
      <c r="G81" s="12" t="str">
        <f>IF(B81="","",INDEX(Stores!$F$2:$F$73,MATCH(B81,Stores!$D$2:$D$73,0)))</f>
        <v/>
      </c>
      <c r="H81" s="20" t="str">
        <f>IF(C81="","",IFERROR(VLOOKUP(C81,'Commitments &amp; Agreements'!$C:$H,6,0),"—"))</f>
        <v/>
      </c>
      <c r="I81" s="20" t="str">
        <f>IF(C81="","",IFERROR(VLOOKUP(C81,'Commitments &amp; Agreements'!$C:$I,7,0),"—"))</f>
        <v/>
      </c>
      <c r="J81" s="15"/>
      <c r="K81" s="15"/>
      <c r="L81" s="15"/>
      <c r="M81" s="21" t="str">
        <f t="shared" si="4"/>
        <v/>
      </c>
      <c r="N81" s="22" t="str">
        <f t="shared" si="5"/>
        <v/>
      </c>
      <c r="O81" s="23"/>
      <c r="P81" s="24"/>
      <c r="Q81" s="23"/>
    </row>
    <row r="82" spans="1:17" ht="18" customHeight="1" x14ac:dyDescent="0.2">
      <c r="A82" s="10">
        <v>80</v>
      </c>
      <c r="B82" s="11"/>
      <c r="C82" s="12" t="str">
        <f>IF(B82="","",INDEX(Stores!$A$2:$A$73,MATCH(B82,Stores!$D$2:$D$73,0)))</f>
        <v/>
      </c>
      <c r="D82" s="13" t="str">
        <f>IF(B82="","",INDEX(Stores!$B$2:$B$73,MATCH(B82,Stores!$D$2:$D$73,0)))</f>
        <v/>
      </c>
      <c r="E82" s="13" t="str">
        <f>IF(B82="","",INDEX(Stores!$C$2:$C$73,MATCH(B82,Stores!$D$2:$D$73,0)))</f>
        <v/>
      </c>
      <c r="F82" s="14" t="str">
        <f>IF(B82="","",INDEX(Stores!$E$2:$E$73,MATCH(B82,Stores!$D$2:$D$73,0)))</f>
        <v/>
      </c>
      <c r="G82" s="12" t="str">
        <f>IF(B82="","",INDEX(Stores!$F$2:$F$73,MATCH(B82,Stores!$D$2:$D$73,0)))</f>
        <v/>
      </c>
      <c r="H82" s="20" t="str">
        <f>IF(C82="","",IFERROR(VLOOKUP(C82,'Commitments &amp; Agreements'!$C:$H,6,0),"—"))</f>
        <v/>
      </c>
      <c r="I82" s="20" t="str">
        <f>IF(C82="","",IFERROR(VLOOKUP(C82,'Commitments &amp; Agreements'!$C:$I,7,0),"—"))</f>
        <v/>
      </c>
      <c r="J82" s="15"/>
      <c r="K82" s="15"/>
      <c r="L82" s="15"/>
      <c r="M82" s="25" t="str">
        <f t="shared" si="4"/>
        <v/>
      </c>
      <c r="N82" s="26" t="str">
        <f t="shared" si="5"/>
        <v/>
      </c>
      <c r="O82" s="27"/>
      <c r="P82" s="28"/>
      <c r="Q82" s="27"/>
    </row>
    <row r="83" spans="1:17" ht="18" customHeight="1" x14ac:dyDescent="0.2">
      <c r="A83" s="10">
        <v>81</v>
      </c>
      <c r="B83" s="11"/>
      <c r="C83" s="12" t="str">
        <f>IF(B83="","",INDEX(Stores!$A$2:$A$73,MATCH(B83,Stores!$D$2:$D$73,0)))</f>
        <v/>
      </c>
      <c r="D83" s="13" t="str">
        <f>IF(B83="","",INDEX(Stores!$B$2:$B$73,MATCH(B83,Stores!$D$2:$D$73,0)))</f>
        <v/>
      </c>
      <c r="E83" s="13" t="str">
        <f>IF(B83="","",INDEX(Stores!$C$2:$C$73,MATCH(B83,Stores!$D$2:$D$73,0)))</f>
        <v/>
      </c>
      <c r="F83" s="14" t="str">
        <f>IF(B83="","",INDEX(Stores!$E$2:$E$73,MATCH(B83,Stores!$D$2:$D$73,0)))</f>
        <v/>
      </c>
      <c r="G83" s="12" t="str">
        <f>IF(B83="","",INDEX(Stores!$F$2:$F$73,MATCH(B83,Stores!$D$2:$D$73,0)))</f>
        <v/>
      </c>
      <c r="H83" s="20" t="str">
        <f>IF(C83="","",IFERROR(VLOOKUP(C83,'Commitments &amp; Agreements'!$C:$H,6,0),"—"))</f>
        <v/>
      </c>
      <c r="I83" s="20" t="str">
        <f>IF(C83="","",IFERROR(VLOOKUP(C83,'Commitments &amp; Agreements'!$C:$I,7,0),"—"))</f>
        <v/>
      </c>
      <c r="J83" s="15"/>
      <c r="K83" s="15"/>
      <c r="L83" s="15"/>
      <c r="M83" s="21" t="str">
        <f t="shared" si="4"/>
        <v/>
      </c>
      <c r="N83" s="22" t="str">
        <f t="shared" si="5"/>
        <v/>
      </c>
      <c r="O83" s="23"/>
      <c r="P83" s="24"/>
      <c r="Q83" s="23"/>
    </row>
    <row r="84" spans="1:17" ht="18" customHeight="1" x14ac:dyDescent="0.2">
      <c r="A84" s="10">
        <v>82</v>
      </c>
      <c r="B84" s="11"/>
      <c r="C84" s="12" t="str">
        <f>IF(B84="","",INDEX(Stores!$A$2:$A$73,MATCH(B84,Stores!$D$2:$D$73,0)))</f>
        <v/>
      </c>
      <c r="D84" s="13" t="str">
        <f>IF(B84="","",INDEX(Stores!$B$2:$B$73,MATCH(B84,Stores!$D$2:$D$73,0)))</f>
        <v/>
      </c>
      <c r="E84" s="13" t="str">
        <f>IF(B84="","",INDEX(Stores!$C$2:$C$73,MATCH(B84,Stores!$D$2:$D$73,0)))</f>
        <v/>
      </c>
      <c r="F84" s="14" t="str">
        <f>IF(B84="","",INDEX(Stores!$E$2:$E$73,MATCH(B84,Stores!$D$2:$D$73,0)))</f>
        <v/>
      </c>
      <c r="G84" s="12" t="str">
        <f>IF(B84="","",INDEX(Stores!$F$2:$F$73,MATCH(B84,Stores!$D$2:$D$73,0)))</f>
        <v/>
      </c>
      <c r="H84" s="20" t="str">
        <f>IF(C84="","",IFERROR(VLOOKUP(C84,'Commitments &amp; Agreements'!$C:$H,6,0),"—"))</f>
        <v/>
      </c>
      <c r="I84" s="20" t="str">
        <f>IF(C84="","",IFERROR(VLOOKUP(C84,'Commitments &amp; Agreements'!$C:$I,7,0),"—"))</f>
        <v/>
      </c>
      <c r="J84" s="15"/>
      <c r="K84" s="15"/>
      <c r="L84" s="15"/>
      <c r="M84" s="25" t="str">
        <f t="shared" si="4"/>
        <v/>
      </c>
      <c r="N84" s="26" t="str">
        <f t="shared" si="5"/>
        <v/>
      </c>
      <c r="O84" s="27"/>
      <c r="P84" s="28"/>
      <c r="Q84" s="27"/>
    </row>
  </sheetData>
  <mergeCells count="4">
    <mergeCell ref="O1:Q1"/>
    <mergeCell ref="J1:N1"/>
    <mergeCell ref="H1:I1"/>
    <mergeCell ref="B1:G1"/>
  </mergeCells>
  <dataValidations count="1">
    <dataValidation type="list" allowBlank="1" sqref="Q3:Q84" xr:uid="{00000000-0002-0000-0300-000000000000}">
      <formula1>"Pending,Sent,Paid,Overdue"</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errorTitle="Unknown store" error="Pick a store from the list. Add new stores in the Stores tab first." promptTitle="Store" prompt="Pick the store you are tracking." xr:uid="{00000000-0002-0000-0300-000001000000}">
          <x14:formula1>
            <xm:f>Stores!$D$2:$D$11</xm:f>
          </x14:formula1>
          <xm:sqref>B3:B84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2E5F"/>
  </sheetPr>
  <dimension ref="A1:H42"/>
  <sheetViews>
    <sheetView showGridLines="0" zoomScaleNormal="100" workbookViewId="0">
      <selection activeCell="I21" sqref="I21"/>
    </sheetView>
  </sheetViews>
  <sheetFormatPr baseColWidth="10" defaultColWidth="8.7109375" defaultRowHeight="16" x14ac:dyDescent="0.2"/>
  <cols>
    <col min="1" max="1" width="24" customWidth="1"/>
    <col min="2" max="5" width="16" customWidth="1"/>
    <col min="6" max="6" width="4" customWidth="1"/>
    <col min="7" max="7" width="26" customWidth="1"/>
    <col min="8" max="8" width="16" customWidth="1"/>
    <col min="9" max="10" width="4" customWidth="1"/>
  </cols>
  <sheetData>
    <row r="1" spans="1:8" ht="24" customHeight="1" x14ac:dyDescent="0.2">
      <c r="A1" s="47" t="s">
        <v>116</v>
      </c>
      <c r="B1" s="41"/>
      <c r="C1" s="41"/>
      <c r="D1" s="41"/>
      <c r="E1" s="42"/>
      <c r="G1" s="47" t="s">
        <v>117</v>
      </c>
      <c r="H1" s="42"/>
    </row>
    <row r="2" spans="1:8" ht="19.5" customHeight="1" x14ac:dyDescent="0.2">
      <c r="A2" s="5" t="s">
        <v>21</v>
      </c>
      <c r="B2" s="5" t="s">
        <v>118</v>
      </c>
      <c r="C2" s="5" t="s">
        <v>81</v>
      </c>
      <c r="D2" s="5" t="s">
        <v>82</v>
      </c>
      <c r="E2" s="5" t="s">
        <v>119</v>
      </c>
      <c r="G2" s="30" t="s">
        <v>120</v>
      </c>
      <c r="H2" s="29">
        <f>COUNTA(Stores!A2:A73)</f>
        <v>10</v>
      </c>
    </row>
    <row r="3" spans="1:8" ht="19.5" customHeight="1" x14ac:dyDescent="0.2">
      <c r="A3" s="33" t="s">
        <v>29</v>
      </c>
      <c r="B3" s="31">
        <f>COUNTIF('Commitments &amp; Agreements'!$D$3:$D$84,A3)</f>
        <v>2</v>
      </c>
      <c r="C3" s="32">
        <f>SUMIF('Commitments &amp; Agreements'!$D$3:$D$84,A3,'Commitments &amp; Agreements'!$H$3:$H$84)</f>
        <v>20</v>
      </c>
      <c r="D3" s="32">
        <f>SUMIF('Commitments &amp; Agreements'!$D$3:$D$84,A3,'Commitments &amp; Agreements'!$I$3:$I$84)</f>
        <v>16</v>
      </c>
      <c r="E3" s="31">
        <f>COUNTIFS('Commitments &amp; Agreements'!$D$3:$D$84,A3,'Commitments &amp; Agreements'!$K$3:$K$84,"Y")</f>
        <v>2</v>
      </c>
      <c r="G3" s="30" t="s">
        <v>121</v>
      </c>
      <c r="H3" s="29">
        <f>COUNTA('Commitments &amp; Agreements'!$B$3:$B$84)</f>
        <v>6</v>
      </c>
    </row>
    <row r="4" spans="1:8" ht="19.5" customHeight="1" x14ac:dyDescent="0.2">
      <c r="A4" s="33" t="s">
        <v>36</v>
      </c>
      <c r="B4" s="31">
        <f>COUNTIF('Commitments &amp; Agreements'!$D$3:$D$84,A4)</f>
        <v>2</v>
      </c>
      <c r="C4" s="32">
        <f>SUMIF('Commitments &amp; Agreements'!$D$3:$D$84,A4,'Commitments &amp; Agreements'!$H$3:$H$84)</f>
        <v>25</v>
      </c>
      <c r="D4" s="32">
        <f>SUMIF('Commitments &amp; Agreements'!$D$3:$D$84,A4,'Commitments &amp; Agreements'!$I$3:$I$84)</f>
        <v>10</v>
      </c>
      <c r="E4" s="31">
        <f>COUNTIFS('Commitments &amp; Agreements'!$D$3:$D$84,A4,'Commitments &amp; Agreements'!$K$3:$K$84,"Y")</f>
        <v>2</v>
      </c>
      <c r="G4" s="30" t="s">
        <v>122</v>
      </c>
      <c r="H4" s="29">
        <f>COUNTA(Stores!A2:A73)-COUNTA('Commitments &amp; Agreements'!$B$3:$B$84)</f>
        <v>4</v>
      </c>
    </row>
    <row r="5" spans="1:8" ht="19.5" customHeight="1" x14ac:dyDescent="0.2">
      <c r="A5" s="33" t="s">
        <v>45</v>
      </c>
      <c r="B5" s="31">
        <f>COUNTIF('Commitments &amp; Agreements'!$D$3:$D$84,A5)</f>
        <v>1</v>
      </c>
      <c r="C5" s="32">
        <f>SUMIF('Commitments &amp; Agreements'!$D$3:$D$84,A5,'Commitments &amp; Agreements'!$H$3:$H$84)</f>
        <v>6</v>
      </c>
      <c r="D5" s="32">
        <f>SUMIF('Commitments &amp; Agreements'!$D$3:$D$84,A5,'Commitments &amp; Agreements'!$I$3:$I$84)</f>
        <v>0</v>
      </c>
      <c r="E5" s="31">
        <f>COUNTIFS('Commitments &amp; Agreements'!$D$3:$D$84,A5,'Commitments &amp; Agreements'!$K$3:$K$84,"Y")</f>
        <v>0</v>
      </c>
      <c r="G5" s="30" t="s">
        <v>123</v>
      </c>
      <c r="H5" s="29">
        <f>SUM('Commitments &amp; Agreements'!$H$3:$H$84)</f>
        <v>61</v>
      </c>
    </row>
    <row r="6" spans="1:8" ht="19.5" customHeight="1" x14ac:dyDescent="0.2">
      <c r="A6" s="33" t="s">
        <v>53</v>
      </c>
      <c r="B6" s="31">
        <f>COUNTIF('Commitments &amp; Agreements'!$D$3:$D$84,A6)</f>
        <v>1</v>
      </c>
      <c r="C6" s="32">
        <f>SUMIF('Commitments &amp; Agreements'!$D$3:$D$84,A6,'Commitments &amp; Agreements'!$H$3:$H$84)</f>
        <v>10</v>
      </c>
      <c r="D6" s="32">
        <f>SUMIF('Commitments &amp; Agreements'!$D$3:$D$84,A6,'Commitments &amp; Agreements'!$I$3:$I$84)</f>
        <v>10</v>
      </c>
      <c r="E6" s="31">
        <f>COUNTIFS('Commitments &amp; Agreements'!$D$3:$D$84,A6,'Commitments &amp; Agreements'!$K$3:$K$84,"Y")</f>
        <v>1</v>
      </c>
      <c r="G6" s="30" t="s">
        <v>124</v>
      </c>
      <c r="H6" s="29">
        <f>SUM('Commitments &amp; Agreements'!$I$3:$I$84)</f>
        <v>36</v>
      </c>
    </row>
    <row r="7" spans="1:8" ht="19.5" customHeight="1" x14ac:dyDescent="0.2">
      <c r="A7" s="33" t="s">
        <v>71</v>
      </c>
      <c r="B7" s="31">
        <f>COUNTIF('Commitments &amp; Agreements'!$D$3:$D$84,A7)</f>
        <v>0</v>
      </c>
      <c r="C7" s="32">
        <f>SUMIF('Commitments &amp; Agreements'!$D$3:$D$84,A7,'Commitments &amp; Agreements'!$H$3:$H$84)</f>
        <v>0</v>
      </c>
      <c r="D7" s="32">
        <f>SUMIF('Commitments &amp; Agreements'!$D$3:$D$84,A7,'Commitments &amp; Agreements'!$I$3:$I$84)</f>
        <v>0</v>
      </c>
      <c r="E7" s="31">
        <f>COUNTIFS('Commitments &amp; Agreements'!$D$3:$D$84,A7,'Commitments &amp; Agreements'!$K$3:$K$84,"Y")</f>
        <v>0</v>
      </c>
      <c r="G7" s="30" t="s">
        <v>119</v>
      </c>
      <c r="H7" s="29">
        <f>COUNTIF('Commitments &amp; Agreements'!$K$3:$K$84,"Y")</f>
        <v>5</v>
      </c>
    </row>
    <row r="8" spans="1:8" ht="19.5" customHeight="1" x14ac:dyDescent="0.2">
      <c r="A8" s="33" t="s">
        <v>125</v>
      </c>
      <c r="B8" s="31">
        <f>COUNTIF('Commitments &amp; Agreements'!$D$3:$D$84,A8)</f>
        <v>0</v>
      </c>
      <c r="C8" s="32">
        <f>SUMIF('Commitments &amp; Agreements'!$D$3:$D$84,A8,'Commitments &amp; Agreements'!$H$3:$H$84)</f>
        <v>0</v>
      </c>
      <c r="D8" s="32">
        <f>SUMIF('Commitments &amp; Agreements'!$D$3:$D$84,A8,'Commitments &amp; Agreements'!$I$3:$I$84)</f>
        <v>0</v>
      </c>
      <c r="E8" s="31">
        <f>COUNTIFS('Commitments &amp; Agreements'!$D$3:$D$84,A8,'Commitments &amp; Agreements'!$K$3:$K$84,"Y")</f>
        <v>0</v>
      </c>
      <c r="G8" s="30" t="s">
        <v>126</v>
      </c>
      <c r="H8" s="29">
        <f>COUNTIF('Commitments &amp; Agreements'!$K$3:$K$84,"Pending")</f>
        <v>1</v>
      </c>
    </row>
    <row r="9" spans="1:8" ht="19.5" customHeight="1" x14ac:dyDescent="0.2">
      <c r="A9" s="33" t="s">
        <v>127</v>
      </c>
      <c r="B9" s="31">
        <f>COUNTIF('Commitments &amp; Agreements'!$D$3:$D$84,A9)</f>
        <v>0</v>
      </c>
      <c r="C9" s="32">
        <f>SUMIF('Commitments &amp; Agreements'!$D$3:$D$84,A9,'Commitments &amp; Agreements'!$H$3:$H$84)</f>
        <v>0</v>
      </c>
      <c r="D9" s="32">
        <f>SUMIF('Commitments &amp; Agreements'!$D$3:$D$84,A9,'Commitments &amp; Agreements'!$I$3:$I$84)</f>
        <v>0</v>
      </c>
      <c r="E9" s="31">
        <f>COUNTIFS('Commitments &amp; Agreements'!$D$3:$D$84,A9,'Commitments &amp; Agreements'!$K$3:$K$84,"Y")</f>
        <v>0</v>
      </c>
      <c r="G9" s="30" t="s">
        <v>128</v>
      </c>
      <c r="H9" s="29">
        <f>COUNTA('Commitments &amp; Agreements'!$B$3:$B$84)-COUNTIF('Commitments &amp; Agreements'!$K$3:$K$84,"Y")</f>
        <v>1</v>
      </c>
    </row>
    <row r="10" spans="1:8" ht="19.5" customHeight="1" x14ac:dyDescent="0.2">
      <c r="A10" s="33" t="s">
        <v>129</v>
      </c>
      <c r="B10" s="31">
        <f>COUNTIF('Commitments &amp; Agreements'!$D$3:$D$84,A10)</f>
        <v>0</v>
      </c>
      <c r="C10" s="32">
        <f>SUMIF('Commitments &amp; Agreements'!$D$3:$D$84,A10,'Commitments &amp; Agreements'!$H$3:$H$84)</f>
        <v>0</v>
      </c>
      <c r="D10" s="32">
        <f>SUMIF('Commitments &amp; Agreements'!$D$3:$D$84,A10,'Commitments &amp; Agreements'!$I$3:$I$84)</f>
        <v>0</v>
      </c>
      <c r="E10" s="31">
        <f>COUNTIFS('Commitments &amp; Agreements'!$D$3:$D$84,A10,'Commitments &amp; Agreements'!$K$3:$K$84,"Y")</f>
        <v>0</v>
      </c>
      <c r="G10" s="30" t="s">
        <v>130</v>
      </c>
      <c r="H10" s="29">
        <f>COUNTIF('Consignment Tracker'!N3:N84,"⚠ REORDER")</f>
        <v>3</v>
      </c>
    </row>
    <row r="11" spans="1:8" ht="18" customHeight="1" x14ac:dyDescent="0.2">
      <c r="A11" s="33" t="s">
        <v>131</v>
      </c>
      <c r="B11" s="31">
        <f>COUNTIF('Commitments &amp; Agreements'!$D$3:$D$84,A11)</f>
        <v>0</v>
      </c>
      <c r="C11" s="32">
        <f>SUMIF('Commitments &amp; Agreements'!$D$3:$D$84,A11,'Commitments &amp; Agreements'!$H$3:$H$84)</f>
        <v>0</v>
      </c>
      <c r="D11" s="32">
        <f>SUMIF('Commitments &amp; Agreements'!$D$3:$D$84,A11,'Commitments &amp; Agreements'!$I$3:$I$84)</f>
        <v>0</v>
      </c>
      <c r="E11" s="31">
        <f>COUNTIFS('Commitments &amp; Agreements'!$D$3:$D$84,A11,'Commitments &amp; Agreements'!$K$3:$K$84,"Y")</f>
        <v>0</v>
      </c>
    </row>
    <row r="12" spans="1:8" ht="18" customHeight="1" x14ac:dyDescent="0.2">
      <c r="A12" s="33" t="s">
        <v>132</v>
      </c>
      <c r="B12" s="31">
        <f>COUNTIF('Commitments &amp; Agreements'!$D$3:$D$84,A12)</f>
        <v>0</v>
      </c>
      <c r="C12" s="32">
        <f>SUMIF('Commitments &amp; Agreements'!$D$3:$D$84,A12,'Commitments &amp; Agreements'!$H$3:$H$84)</f>
        <v>0</v>
      </c>
      <c r="D12" s="32">
        <f>SUMIF('Commitments &amp; Agreements'!$D$3:$D$84,A12,'Commitments &amp; Agreements'!$I$3:$I$84)</f>
        <v>0</v>
      </c>
      <c r="E12" s="31">
        <f>COUNTIFS('Commitments &amp; Agreements'!$D$3:$D$84,A12,'Commitments &amp; Agreements'!$K$3:$K$84,"Y")</f>
        <v>0</v>
      </c>
    </row>
    <row r="13" spans="1:8" ht="18" customHeight="1" x14ac:dyDescent="0.2">
      <c r="A13" s="33" t="s">
        <v>133</v>
      </c>
      <c r="B13" s="31">
        <f>COUNTIF('Commitments &amp; Agreements'!$D$3:$D$84,A13)</f>
        <v>0</v>
      </c>
      <c r="C13" s="32">
        <f>SUMIF('Commitments &amp; Agreements'!$D$3:$D$84,A13,'Commitments &amp; Agreements'!$H$3:$H$84)</f>
        <v>0</v>
      </c>
      <c r="D13" s="32">
        <f>SUMIF('Commitments &amp; Agreements'!$D$3:$D$84,A13,'Commitments &amp; Agreements'!$I$3:$I$84)</f>
        <v>0</v>
      </c>
      <c r="E13" s="31">
        <f>COUNTIFS('Commitments &amp; Agreements'!$D$3:$D$84,A13,'Commitments &amp; Agreements'!$K$3:$K$84,"Y")</f>
        <v>0</v>
      </c>
    </row>
    <row r="14" spans="1:8" ht="18" customHeight="1" x14ac:dyDescent="0.2">
      <c r="A14" s="33" t="s">
        <v>134</v>
      </c>
      <c r="B14" s="31">
        <f>COUNTIF('Commitments &amp; Agreements'!$D$3:$D$84,A14)</f>
        <v>0</v>
      </c>
      <c r="C14" s="32">
        <f>SUMIF('Commitments &amp; Agreements'!$D$3:$D$84,A14,'Commitments &amp; Agreements'!$H$3:$H$84)</f>
        <v>0</v>
      </c>
      <c r="D14" s="32">
        <f>SUMIF('Commitments &amp; Agreements'!$D$3:$D$84,A14,'Commitments &amp; Agreements'!$I$3:$I$84)</f>
        <v>0</v>
      </c>
      <c r="E14" s="31">
        <f>COUNTIFS('Commitments &amp; Agreements'!$D$3:$D$84,A14,'Commitments &amp; Agreements'!$K$3:$K$84,"Y")</f>
        <v>0</v>
      </c>
    </row>
    <row r="15" spans="1:8" ht="18" customHeight="1" x14ac:dyDescent="0.2">
      <c r="A15" s="33" t="s">
        <v>135</v>
      </c>
      <c r="B15" s="31">
        <f>COUNTIF('Commitments &amp; Agreements'!$D$3:$D$84,A15)</f>
        <v>0</v>
      </c>
      <c r="C15" s="32">
        <f>SUMIF('Commitments &amp; Agreements'!$D$3:$D$84,A15,'Commitments &amp; Agreements'!$H$3:$H$84)</f>
        <v>0</v>
      </c>
      <c r="D15" s="32">
        <f>SUMIF('Commitments &amp; Agreements'!$D$3:$D$84,A15,'Commitments &amp; Agreements'!$I$3:$I$84)</f>
        <v>0</v>
      </c>
      <c r="E15" s="31">
        <f>COUNTIFS('Commitments &amp; Agreements'!$D$3:$D$84,A15,'Commitments &amp; Agreements'!$K$3:$K$84,"Y")</f>
        <v>0</v>
      </c>
    </row>
    <row r="16" spans="1:8" ht="18" customHeight="1" x14ac:dyDescent="0.2">
      <c r="A16" s="33" t="s">
        <v>136</v>
      </c>
      <c r="B16" s="31">
        <f>COUNTIF('Commitments &amp; Agreements'!$D$3:$D$84,A16)</f>
        <v>0</v>
      </c>
      <c r="C16" s="32">
        <f>SUMIF('Commitments &amp; Agreements'!$D$3:$D$84,A16,'Commitments &amp; Agreements'!$H$3:$H$84)</f>
        <v>0</v>
      </c>
      <c r="D16" s="32">
        <f>SUMIF('Commitments &amp; Agreements'!$D$3:$D$84,A16,'Commitments &amp; Agreements'!$I$3:$I$84)</f>
        <v>0</v>
      </c>
      <c r="E16" s="31">
        <f>COUNTIFS('Commitments &amp; Agreements'!$D$3:$D$84,A16,'Commitments &amp; Agreements'!$K$3:$K$84,"Y")</f>
        <v>0</v>
      </c>
    </row>
    <row r="17" spans="1:5" ht="18" customHeight="1" x14ac:dyDescent="0.2">
      <c r="A17" s="33" t="s">
        <v>137</v>
      </c>
      <c r="B17" s="31">
        <f>COUNTIF('Commitments &amp; Agreements'!$D$3:$D$84,A17)</f>
        <v>0</v>
      </c>
      <c r="C17" s="32">
        <f>SUMIF('Commitments &amp; Agreements'!$D$3:$D$84,A17,'Commitments &amp; Agreements'!$H$3:$H$84)</f>
        <v>0</v>
      </c>
      <c r="D17" s="32">
        <f>SUMIF('Commitments &amp; Agreements'!$D$3:$D$84,A17,'Commitments &amp; Agreements'!$I$3:$I$84)</f>
        <v>0</v>
      </c>
      <c r="E17" s="31">
        <f>COUNTIFS('Commitments &amp; Agreements'!$D$3:$D$84,A17,'Commitments &amp; Agreements'!$K$3:$K$84,"Y")</f>
        <v>0</v>
      </c>
    </row>
    <row r="18" spans="1:5" ht="18" customHeight="1" x14ac:dyDescent="0.2">
      <c r="A18" s="33" t="s">
        <v>138</v>
      </c>
      <c r="B18" s="31">
        <f>COUNTIF('Commitments &amp; Agreements'!$D$3:$D$84,A18)</f>
        <v>0</v>
      </c>
      <c r="C18" s="32">
        <f>SUMIF('Commitments &amp; Agreements'!$D$3:$D$84,A18,'Commitments &amp; Agreements'!$H$3:$H$84)</f>
        <v>0</v>
      </c>
      <c r="D18" s="32">
        <f>SUMIF('Commitments &amp; Agreements'!$D$3:$D$84,A18,'Commitments &amp; Agreements'!$I$3:$I$84)</f>
        <v>0</v>
      </c>
      <c r="E18" s="31">
        <f>COUNTIFS('Commitments &amp; Agreements'!$D$3:$D$84,A18,'Commitments &amp; Agreements'!$K$3:$K$84,"Y")</f>
        <v>0</v>
      </c>
    </row>
    <row r="19" spans="1:5" ht="18" customHeight="1" x14ac:dyDescent="0.2">
      <c r="A19" s="33" t="s">
        <v>139</v>
      </c>
      <c r="B19" s="31">
        <f>COUNTIF('Commitments &amp; Agreements'!$D$3:$D$84,A19)</f>
        <v>0</v>
      </c>
      <c r="C19" s="32">
        <f>SUMIF('Commitments &amp; Agreements'!$D$3:$D$84,A19,'Commitments &amp; Agreements'!$H$3:$H$84)</f>
        <v>0</v>
      </c>
      <c r="D19" s="32">
        <f>SUMIF('Commitments &amp; Agreements'!$D$3:$D$84,A19,'Commitments &amp; Agreements'!$I$3:$I$84)</f>
        <v>0</v>
      </c>
      <c r="E19" s="31">
        <f>COUNTIFS('Commitments &amp; Agreements'!$D$3:$D$84,A19,'Commitments &amp; Agreements'!$K$3:$K$84,"Y")</f>
        <v>0</v>
      </c>
    </row>
    <row r="20" spans="1:5" ht="18" customHeight="1" x14ac:dyDescent="0.2">
      <c r="A20" s="33" t="s">
        <v>140</v>
      </c>
      <c r="B20" s="31">
        <f>COUNTIF('Commitments &amp; Agreements'!$D$3:$D$84,A20)</f>
        <v>0</v>
      </c>
      <c r="C20" s="32">
        <f>SUMIF('Commitments &amp; Agreements'!$D$3:$D$84,A20,'Commitments &amp; Agreements'!$H$3:$H$84)</f>
        <v>0</v>
      </c>
      <c r="D20" s="32">
        <f>SUMIF('Commitments &amp; Agreements'!$D$3:$D$84,A20,'Commitments &amp; Agreements'!$I$3:$I$84)</f>
        <v>0</v>
      </c>
      <c r="E20" s="31">
        <f>COUNTIFS('Commitments &amp; Agreements'!$D$3:$D$84,A20,'Commitments &amp; Agreements'!$K$3:$K$84,"Y")</f>
        <v>0</v>
      </c>
    </row>
    <row r="21" spans="1:5" ht="18" customHeight="1" x14ac:dyDescent="0.2">
      <c r="A21" s="33" t="s">
        <v>141</v>
      </c>
      <c r="B21" s="31">
        <f>COUNTIF('Commitments &amp; Agreements'!$D$3:$D$84,A21)</f>
        <v>0</v>
      </c>
      <c r="C21" s="32">
        <f>SUMIF('Commitments &amp; Agreements'!$D$3:$D$84,A21,'Commitments &amp; Agreements'!$H$3:$H$84)</f>
        <v>0</v>
      </c>
      <c r="D21" s="32">
        <f>SUMIF('Commitments &amp; Agreements'!$D$3:$D$84,A21,'Commitments &amp; Agreements'!$I$3:$I$84)</f>
        <v>0</v>
      </c>
      <c r="E21" s="31">
        <f>COUNTIFS('Commitments &amp; Agreements'!$D$3:$D$84,A21,'Commitments &amp; Agreements'!$K$3:$K$84,"Y")</f>
        <v>0</v>
      </c>
    </row>
    <row r="22" spans="1:5" ht="18" customHeight="1" x14ac:dyDescent="0.2">
      <c r="A22" s="33" t="s">
        <v>142</v>
      </c>
      <c r="B22" s="31">
        <f>COUNTIF('Commitments &amp; Agreements'!$D$3:$D$84,A22)</f>
        <v>0</v>
      </c>
      <c r="C22" s="32">
        <f>SUMIF('Commitments &amp; Agreements'!$D$3:$D$84,A22,'Commitments &amp; Agreements'!$H$3:$H$84)</f>
        <v>0</v>
      </c>
      <c r="D22" s="32">
        <f>SUMIF('Commitments &amp; Agreements'!$D$3:$D$84,A22,'Commitments &amp; Agreements'!$I$3:$I$84)</f>
        <v>0</v>
      </c>
      <c r="E22" s="31">
        <f>COUNTIFS('Commitments &amp; Agreements'!$D$3:$D$84,A22,'Commitments &amp; Agreements'!$K$3:$K$84,"Y")</f>
        <v>0</v>
      </c>
    </row>
    <row r="23" spans="1:5" ht="18" customHeight="1" x14ac:dyDescent="0.2">
      <c r="A23" s="33" t="s">
        <v>143</v>
      </c>
      <c r="B23" s="31">
        <f>COUNTIF('Commitments &amp; Agreements'!$D$3:$D$84,A23)</f>
        <v>0</v>
      </c>
      <c r="C23" s="32">
        <f>SUMIF('Commitments &amp; Agreements'!$D$3:$D$84,A23,'Commitments &amp; Agreements'!$H$3:$H$84)</f>
        <v>0</v>
      </c>
      <c r="D23" s="32">
        <f>SUMIF('Commitments &amp; Agreements'!$D$3:$D$84,A23,'Commitments &amp; Agreements'!$I$3:$I$84)</f>
        <v>0</v>
      </c>
      <c r="E23" s="31">
        <f>COUNTIFS('Commitments &amp; Agreements'!$D$3:$D$84,A23,'Commitments &amp; Agreements'!$K$3:$K$84,"Y")</f>
        <v>0</v>
      </c>
    </row>
    <row r="24" spans="1:5" ht="18" customHeight="1" x14ac:dyDescent="0.2">
      <c r="A24" s="33" t="s">
        <v>144</v>
      </c>
      <c r="B24" s="31">
        <f>COUNTIF('Commitments &amp; Agreements'!$D$3:$D$84,A24)</f>
        <v>0</v>
      </c>
      <c r="C24" s="32">
        <f>SUMIF('Commitments &amp; Agreements'!$D$3:$D$84,A24,'Commitments &amp; Agreements'!$H$3:$H$84)</f>
        <v>0</v>
      </c>
      <c r="D24" s="32">
        <f>SUMIF('Commitments &amp; Agreements'!$D$3:$D$84,A24,'Commitments &amp; Agreements'!$I$3:$I$84)</f>
        <v>0</v>
      </c>
      <c r="E24" s="31">
        <f>COUNTIFS('Commitments &amp; Agreements'!$D$3:$D$84,A24,'Commitments &amp; Agreements'!$K$3:$K$84,"Y")</f>
        <v>0</v>
      </c>
    </row>
    <row r="25" spans="1:5" ht="18" customHeight="1" x14ac:dyDescent="0.2">
      <c r="A25" s="33" t="s">
        <v>145</v>
      </c>
      <c r="B25" s="31">
        <f>COUNTIF('Commitments &amp; Agreements'!$D$3:$D$84,A25)</f>
        <v>0</v>
      </c>
      <c r="C25" s="32">
        <f>SUMIF('Commitments &amp; Agreements'!$D$3:$D$84,A25,'Commitments &amp; Agreements'!$H$3:$H$84)</f>
        <v>0</v>
      </c>
      <c r="D25" s="32">
        <f>SUMIF('Commitments &amp; Agreements'!$D$3:$D$84,A25,'Commitments &amp; Agreements'!$I$3:$I$84)</f>
        <v>0</v>
      </c>
      <c r="E25" s="31">
        <f>COUNTIFS('Commitments &amp; Agreements'!$D$3:$D$84,A25,'Commitments &amp; Agreements'!$K$3:$K$84,"Y")</f>
        <v>0</v>
      </c>
    </row>
    <row r="26" spans="1:5" ht="18" customHeight="1" x14ac:dyDescent="0.2">
      <c r="A26" s="33" t="s">
        <v>146</v>
      </c>
      <c r="B26" s="31">
        <f>COUNTIF('Commitments &amp; Agreements'!$D$3:$D$84,A26)</f>
        <v>0</v>
      </c>
      <c r="C26" s="32">
        <f>SUMIF('Commitments &amp; Agreements'!$D$3:$D$84,A26,'Commitments &amp; Agreements'!$H$3:$H$84)</f>
        <v>0</v>
      </c>
      <c r="D26" s="32">
        <f>SUMIF('Commitments &amp; Agreements'!$D$3:$D$84,A26,'Commitments &amp; Agreements'!$I$3:$I$84)</f>
        <v>0</v>
      </c>
      <c r="E26" s="31">
        <f>COUNTIFS('Commitments &amp; Agreements'!$D$3:$D$84,A26,'Commitments &amp; Agreements'!$K$3:$K$84,"Y")</f>
        <v>0</v>
      </c>
    </row>
    <row r="27" spans="1:5" ht="18" customHeight="1" x14ac:dyDescent="0.2">
      <c r="A27" s="33" t="s">
        <v>147</v>
      </c>
      <c r="B27" s="31">
        <f>COUNTIF('Commitments &amp; Agreements'!$D$3:$D$84,A27)</f>
        <v>0</v>
      </c>
      <c r="C27" s="32">
        <f>SUMIF('Commitments &amp; Agreements'!$D$3:$D$84,A27,'Commitments &amp; Agreements'!$H$3:$H$84)</f>
        <v>0</v>
      </c>
      <c r="D27" s="32">
        <f>SUMIF('Commitments &amp; Agreements'!$D$3:$D$84,A27,'Commitments &amp; Agreements'!$I$3:$I$84)</f>
        <v>0</v>
      </c>
      <c r="E27" s="31">
        <f>COUNTIFS('Commitments &amp; Agreements'!$D$3:$D$84,A27,'Commitments &amp; Agreements'!$K$3:$K$84,"Y")</f>
        <v>0</v>
      </c>
    </row>
    <row r="28" spans="1:5" x14ac:dyDescent="0.2">
      <c r="A28" s="34" t="s">
        <v>148</v>
      </c>
      <c r="B28" s="34">
        <f>SUM(B3:B27)</f>
        <v>6</v>
      </c>
      <c r="C28" s="35">
        <f>SUM(C3:C27)</f>
        <v>61</v>
      </c>
      <c r="D28" s="35">
        <f>SUM(D3:D27)</f>
        <v>36</v>
      </c>
      <c r="E28" s="35">
        <f>SUM(E3:E27)</f>
        <v>5</v>
      </c>
    </row>
    <row r="30" spans="1:5" ht="24" customHeight="1" x14ac:dyDescent="0.2">
      <c r="A30" s="47" t="s">
        <v>149</v>
      </c>
      <c r="B30" s="41"/>
      <c r="C30" s="41"/>
      <c r="D30" s="41"/>
      <c r="E30" s="42"/>
    </row>
    <row r="31" spans="1:5" ht="27.75" customHeight="1" x14ac:dyDescent="0.2">
      <c r="A31" s="5" t="s">
        <v>25</v>
      </c>
      <c r="B31" s="5" t="s">
        <v>150</v>
      </c>
      <c r="C31" s="5" t="s">
        <v>81</v>
      </c>
      <c r="D31" s="5" t="s">
        <v>82</v>
      </c>
      <c r="E31" s="5" t="s">
        <v>119</v>
      </c>
    </row>
    <row r="32" spans="1:5" ht="18" customHeight="1" x14ac:dyDescent="0.2">
      <c r="A32" s="33" t="s">
        <v>33</v>
      </c>
      <c r="B32" s="31">
        <f>COUNTIF('Commitments &amp; Agreements'!$G$3:$G$84,A32)</f>
        <v>3</v>
      </c>
      <c r="C32" s="32">
        <f>SUMIF('Commitments &amp; Agreements'!$G$3:$G$84,A32,'Commitments &amp; Agreements'!$H$3:$H$84)</f>
        <v>37</v>
      </c>
      <c r="D32" s="32">
        <f>SUMIF('Commitments &amp; Agreements'!$G$3:$G$84,A32,'Commitments &amp; Agreements'!$I$3:$I$84)</f>
        <v>18</v>
      </c>
      <c r="E32" s="31">
        <f>COUNTIFS('Commitments &amp; Agreements'!$G$3:$G$84,A32,'Commitments &amp; Agreements'!$K$3:$K$84,"Y")</f>
        <v>3</v>
      </c>
    </row>
    <row r="33" spans="1:5" ht="18" customHeight="1" x14ac:dyDescent="0.2">
      <c r="A33" s="33" t="s">
        <v>43</v>
      </c>
      <c r="B33" s="31">
        <f>COUNTIF('Commitments &amp; Agreements'!$G$3:$G$84,A33)</f>
        <v>2</v>
      </c>
      <c r="C33" s="32">
        <f>SUMIF('Commitments &amp; Agreements'!$G$3:$G$84,A33,'Commitments &amp; Agreements'!$H$3:$H$84)</f>
        <v>14</v>
      </c>
      <c r="D33" s="32">
        <f>SUMIF('Commitments &amp; Agreements'!$G$3:$G$84,A33,'Commitments &amp; Agreements'!$I$3:$I$84)</f>
        <v>8</v>
      </c>
      <c r="E33" s="31">
        <f>COUNTIFS('Commitments &amp; Agreements'!$G$3:$G$84,A33,'Commitments &amp; Agreements'!$K$3:$K$84,"Y")</f>
        <v>1</v>
      </c>
    </row>
    <row r="34" spans="1:5" ht="18" customHeight="1" x14ac:dyDescent="0.2">
      <c r="A34" s="33" t="s">
        <v>151</v>
      </c>
      <c r="B34" s="31">
        <f>COUNTIF('Commitments &amp; Agreements'!$G$3:$G$84,A34)</f>
        <v>0</v>
      </c>
      <c r="C34" s="32">
        <f>SUMIF('Commitments &amp; Agreements'!$G$3:$G$84,A34,'Commitments &amp; Agreements'!$H$3:$H$84)</f>
        <v>0</v>
      </c>
      <c r="D34" s="32">
        <f>SUMIF('Commitments &amp; Agreements'!$G$3:$G$84,A34,'Commitments &amp; Agreements'!$I$3:$I$84)</f>
        <v>0</v>
      </c>
      <c r="E34" s="31">
        <f>COUNTIFS('Commitments &amp; Agreements'!$G$3:$G$84,A34,'Commitments &amp; Agreements'!$K$3:$K$84,"Y")</f>
        <v>0</v>
      </c>
    </row>
    <row r="35" spans="1:5" ht="18" customHeight="1" x14ac:dyDescent="0.2">
      <c r="A35" s="33" t="s">
        <v>152</v>
      </c>
      <c r="B35" s="31">
        <f>COUNTIF('Commitments &amp; Agreements'!$G$3:$G$84,A35)</f>
        <v>0</v>
      </c>
      <c r="C35" s="32">
        <f>SUMIF('Commitments &amp; Agreements'!$G$3:$G$84,A35,'Commitments &amp; Agreements'!$H$3:$H$84)</f>
        <v>0</v>
      </c>
      <c r="D35" s="32">
        <f>SUMIF('Commitments &amp; Agreements'!$G$3:$G$84,A35,'Commitments &amp; Agreements'!$I$3:$I$84)</f>
        <v>0</v>
      </c>
      <c r="E35" s="31">
        <f>COUNTIFS('Commitments &amp; Agreements'!$G$3:$G$84,A35,'Commitments &amp; Agreements'!$K$3:$K$84,"Y")</f>
        <v>0</v>
      </c>
    </row>
    <row r="36" spans="1:5" ht="18" customHeight="1" x14ac:dyDescent="0.2">
      <c r="A36" s="33" t="s">
        <v>153</v>
      </c>
      <c r="B36" s="31">
        <f>COUNTIF('Commitments &amp; Agreements'!$G$3:$G$84,A36)</f>
        <v>0</v>
      </c>
      <c r="C36" s="32">
        <f>SUMIF('Commitments &amp; Agreements'!$G$3:$G$84,A36,'Commitments &amp; Agreements'!$H$3:$H$84)</f>
        <v>0</v>
      </c>
      <c r="D36" s="32">
        <f>SUMIF('Commitments &amp; Agreements'!$G$3:$G$84,A36,'Commitments &amp; Agreements'!$I$3:$I$84)</f>
        <v>0</v>
      </c>
      <c r="E36" s="31">
        <f>COUNTIFS('Commitments &amp; Agreements'!$G$3:$G$84,A36,'Commitments &amp; Agreements'!$K$3:$K$84,"Y")</f>
        <v>0</v>
      </c>
    </row>
    <row r="37" spans="1:5" ht="18" customHeight="1" x14ac:dyDescent="0.2">
      <c r="A37" s="33" t="s">
        <v>154</v>
      </c>
      <c r="B37" s="31">
        <f>COUNTIF('Commitments &amp; Agreements'!$G$3:$G$84,A37)</f>
        <v>0</v>
      </c>
      <c r="C37" s="32">
        <f>SUMIF('Commitments &amp; Agreements'!$G$3:$G$84,A37,'Commitments &amp; Agreements'!$H$3:$H$84)</f>
        <v>0</v>
      </c>
      <c r="D37" s="32">
        <f>SUMIF('Commitments &amp; Agreements'!$G$3:$G$84,A37,'Commitments &amp; Agreements'!$I$3:$I$84)</f>
        <v>0</v>
      </c>
      <c r="E37" s="31">
        <f>COUNTIFS('Commitments &amp; Agreements'!$G$3:$G$84,A37,'Commitments &amp; Agreements'!$K$3:$K$84,"Y")</f>
        <v>0</v>
      </c>
    </row>
    <row r="38" spans="1:5" ht="18" customHeight="1" x14ac:dyDescent="0.2">
      <c r="A38" s="33" t="s">
        <v>155</v>
      </c>
      <c r="B38" s="31">
        <f>COUNTIF('Commitments &amp; Agreements'!$G$3:$G$84,A38)</f>
        <v>0</v>
      </c>
      <c r="C38" s="32">
        <f>SUMIF('Commitments &amp; Agreements'!$G$3:$G$84,A38,'Commitments &amp; Agreements'!$H$3:$H$84)</f>
        <v>0</v>
      </c>
      <c r="D38" s="32">
        <f>SUMIF('Commitments &amp; Agreements'!$G$3:$G$84,A38,'Commitments &amp; Agreements'!$I$3:$I$84)</f>
        <v>0</v>
      </c>
      <c r="E38" s="31">
        <f>COUNTIFS('Commitments &amp; Agreements'!$G$3:$G$84,A38,'Commitments &amp; Agreements'!$K$3:$K$84,"Y")</f>
        <v>0</v>
      </c>
    </row>
    <row r="39" spans="1:5" ht="18" customHeight="1" x14ac:dyDescent="0.2">
      <c r="A39" s="33" t="s">
        <v>156</v>
      </c>
      <c r="B39" s="31">
        <f>COUNTIF('Commitments &amp; Agreements'!$G$3:$G$84,A39)</f>
        <v>0</v>
      </c>
      <c r="C39" s="32">
        <f>SUMIF('Commitments &amp; Agreements'!$G$3:$G$84,A39,'Commitments &amp; Agreements'!$H$3:$H$84)</f>
        <v>0</v>
      </c>
      <c r="D39" s="32">
        <f>SUMIF('Commitments &amp; Agreements'!$G$3:$G$84,A39,'Commitments &amp; Agreements'!$I$3:$I$84)</f>
        <v>0</v>
      </c>
      <c r="E39" s="31">
        <f>COUNTIFS('Commitments &amp; Agreements'!$G$3:$G$84,A39,'Commitments &amp; Agreements'!$K$3:$K$84,"Y")</f>
        <v>0</v>
      </c>
    </row>
    <row r="40" spans="1:5" ht="18" customHeight="1" x14ac:dyDescent="0.2">
      <c r="A40" s="33" t="s">
        <v>157</v>
      </c>
      <c r="B40" s="31">
        <f>COUNTIF('Commitments &amp; Agreements'!$G$3:$G$84,A40)</f>
        <v>0</v>
      </c>
      <c r="C40" s="32">
        <f>SUMIF('Commitments &amp; Agreements'!$G$3:$G$84,A40,'Commitments &amp; Agreements'!$H$3:$H$84)</f>
        <v>0</v>
      </c>
      <c r="D40" s="32">
        <f>SUMIF('Commitments &amp; Agreements'!$G$3:$G$84,A40,'Commitments &amp; Agreements'!$I$3:$I$84)</f>
        <v>0</v>
      </c>
      <c r="E40" s="31">
        <f>COUNTIFS('Commitments &amp; Agreements'!$G$3:$G$84,A40,'Commitments &amp; Agreements'!$K$3:$K$84,"Y")</f>
        <v>0</v>
      </c>
    </row>
    <row r="41" spans="1:5" ht="18" customHeight="1" x14ac:dyDescent="0.2">
      <c r="A41" s="33" t="s">
        <v>158</v>
      </c>
      <c r="B41" s="31">
        <f>COUNTIF('Commitments &amp; Agreements'!$G$3:$G$84,A41)</f>
        <v>0</v>
      </c>
      <c r="C41" s="32">
        <f>SUMIF('Commitments &amp; Agreements'!$G$3:$G$84,A41,'Commitments &amp; Agreements'!$H$3:$H$84)</f>
        <v>0</v>
      </c>
      <c r="D41" s="32">
        <f>SUMIF('Commitments &amp; Agreements'!$G$3:$G$84,A41,'Commitments &amp; Agreements'!$I$3:$I$84)</f>
        <v>0</v>
      </c>
      <c r="E41" s="31">
        <f>COUNTIFS('Commitments &amp; Agreements'!$G$3:$G$84,A41,'Commitments &amp; Agreements'!$K$3:$K$84,"Y")</f>
        <v>0</v>
      </c>
    </row>
    <row r="42" spans="1:5" x14ac:dyDescent="0.2">
      <c r="A42" s="34" t="s">
        <v>148</v>
      </c>
      <c r="B42" s="34">
        <f>SUM(B32:B41)</f>
        <v>5</v>
      </c>
      <c r="C42" s="35">
        <f>SUM(C32:C41)</f>
        <v>51</v>
      </c>
      <c r="D42" s="35">
        <f>SUM(D32:D41)</f>
        <v>26</v>
      </c>
      <c r="E42" s="35">
        <f>SUM(E32:E41)</f>
        <v>4</v>
      </c>
    </row>
  </sheetData>
  <mergeCells count="3">
    <mergeCell ref="A30:E30"/>
    <mergeCell ref="A1:E1"/>
    <mergeCell ref="G1:H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Read Me</vt:lpstr>
      <vt:lpstr>Stores</vt:lpstr>
      <vt:lpstr>Commitments &amp; Agreements</vt:lpstr>
      <vt:lpstr>Consignment Tracker</vt:lpstr>
      <vt:lpstr>Summary</vt:lpstr>
    </vt:vector>
  </TitlesOfParts>
  <Manager>Vantelira</Manager>
  <Company>Vantelira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Consignment Tracker</dc:title>
  <dc:creator>Vantelira</dc:creator>
  <cp:keywords>vantelira, operations, consignment, retail, CPG</cp:keywords>
  <dc:description>Free operator tool from vantelira.com/toolkit/consignment-tracker</dc:description>
  <cp:lastModifiedBy>Ysimer Gonzalez</cp:lastModifiedBy>
  <cp:revision>0</cp:revision>
  <dcterms:created xsi:type="dcterms:W3CDTF">2026-04-22T12:10:12Z</dcterms:created>
  <dcterms:modified xsi:type="dcterms:W3CDTF">2026-05-22T21:20:59Z</dcterms:modified>
  <dc:language>en-US</dc:language>
</cp:coreProperties>
</file>