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ysimergonzalez/content-system/assets/toolkits/mzf-negotiation-forecasting/"/>
    </mc:Choice>
  </mc:AlternateContent>
  <xr:revisionPtr revIDLastSave="0" documentId="13_ncr:1_{4C1B11C5-186A-A940-8E78-D120BFD4C0EC}" xr6:coauthVersionLast="47" xr6:coauthVersionMax="47" xr10:uidLastSave="{00000000-0000-0000-0000-000000000000}"/>
  <bookViews>
    <workbookView xWindow="0" yWindow="600" windowWidth="29400" windowHeight="19120" xr2:uid="{00000000-000D-0000-FFFF-FFFF00000000}"/>
  </bookViews>
  <sheets>
    <sheet name="Read Me" sheetId="1" r:id="rId1"/>
    <sheet name="Blend Supplier Negotiation" sheetId="2" r:id="rId2"/>
    <sheet name="Co-Packer Rate Negoti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3" l="1"/>
  <c r="N9" i="3"/>
  <c r="J9" i="3"/>
  <c r="F9" i="3"/>
  <c r="D9" i="3"/>
  <c r="N8" i="3"/>
  <c r="J8" i="3"/>
  <c r="F8" i="3"/>
  <c r="D8" i="3"/>
  <c r="N7" i="3"/>
  <c r="J7" i="3"/>
  <c r="F7" i="3"/>
  <c r="D7" i="3"/>
  <c r="N6" i="3"/>
  <c r="J6" i="3"/>
  <c r="F6" i="3"/>
  <c r="D6" i="3"/>
  <c r="N9" i="2"/>
  <c r="J9" i="2"/>
  <c r="F9" i="2"/>
  <c r="D9" i="2"/>
  <c r="N8" i="2"/>
  <c r="J8" i="2"/>
  <c r="F8" i="2"/>
  <c r="D8" i="2"/>
  <c r="N7" i="2"/>
  <c r="J7" i="2"/>
  <c r="F7" i="2"/>
  <c r="D7" i="2"/>
  <c r="N6" i="2"/>
  <c r="J6" i="2"/>
  <c r="F6" i="2"/>
  <c r="D6" i="2"/>
  <c r="D10" i="3" l="1"/>
  <c r="P9" i="3"/>
  <c r="K9" i="3"/>
  <c r="L8" i="2"/>
  <c r="H7" i="2"/>
  <c r="L6" i="2"/>
  <c r="G6" i="2"/>
  <c r="G10" i="2" s="1"/>
  <c r="L9" i="3"/>
  <c r="G9" i="3"/>
  <c r="K8" i="2"/>
  <c r="K7" i="2"/>
  <c r="O8" i="3"/>
  <c r="P8" i="3" s="1"/>
  <c r="K8" i="3"/>
  <c r="G8" i="3"/>
  <c r="O7" i="3"/>
  <c r="K7" i="3"/>
  <c r="G7" i="3"/>
  <c r="O6" i="3"/>
  <c r="O10" i="3" s="1"/>
  <c r="K6" i="3"/>
  <c r="G6" i="3"/>
  <c r="G10" i="3" s="1"/>
  <c r="D10" i="2"/>
  <c r="O9" i="2"/>
  <c r="K9" i="2"/>
  <c r="G9" i="2"/>
  <c r="O8" i="2"/>
  <c r="G8" i="2"/>
  <c r="O7" i="2"/>
  <c r="G7" i="2"/>
  <c r="O6" i="2"/>
  <c r="O10" i="2" s="1"/>
  <c r="K6" i="2"/>
  <c r="K10" i="2" s="1"/>
  <c r="H9" i="3" l="1"/>
  <c r="H8" i="2"/>
  <c r="L7" i="2"/>
  <c r="L10" i="2" s="1"/>
  <c r="P6" i="2"/>
  <c r="P10" i="2" s="1"/>
  <c r="L8" i="3"/>
  <c r="H8" i="3"/>
  <c r="P7" i="3"/>
  <c r="L7" i="3"/>
  <c r="H7" i="3"/>
  <c r="P6" i="3"/>
  <c r="P10" i="3" s="1"/>
  <c r="L6" i="3"/>
  <c r="L10" i="3" s="1"/>
  <c r="K10" i="3"/>
  <c r="H6" i="3"/>
  <c r="P9" i="2"/>
  <c r="L9" i="2"/>
  <c r="H9" i="2"/>
  <c r="P8" i="2"/>
  <c r="P7" i="2"/>
  <c r="H6" i="2"/>
  <c r="H10" i="3" l="1"/>
  <c r="H10" i="2"/>
</calcChain>
</file>

<file path=xl/sharedStrings.xml><?xml version="1.0" encoding="utf-8"?>
<sst xmlns="http://schemas.openxmlformats.org/spreadsheetml/2006/main" count="74" uniqueCount="47">
  <si>
    <t>Supplier Negotiation Prep</t>
  </si>
  <si>
    <t>A worked example from Vantelira. Free tool — share it freely.</t>
  </si>
  <si>
    <t>WHAT THIS FILE DOES</t>
  </si>
  <si>
    <t>THE ONE IDEA</t>
  </si>
  <si>
    <t>The cut you negotiate is a profit-impact %. A dollar you knock off an ingredient or a co-pack fee is not 'savings' someday — it drops straight to profit, every unit, all year. That is why you walk in with three numbers, not one.</t>
  </si>
  <si>
    <t>HOW TO USE IT</t>
  </si>
  <si>
    <t>1.  Blend Supplier Negotiation tab — list the few ingredients you spend the most on. In the pink cells, enter your current $/kg and your annual volume (kg/yr).</t>
  </si>
  <si>
    <t>2.  Set your three asks in the pink Cut % cells: Target (your opening ask), Middle (a compromise you'd accept), Highest (your walk-away, the smallest win you'd still sign).</t>
  </si>
  <si>
    <t>3.  Read the New $/kg and Saved/yr columns. New $/kg is the number to ask for. Saved/yr is what that ask is worth over the year. The TOTAL row shows the whole conversation in one line.</t>
  </si>
  <si>
    <t>4.  Co-Packer Rate Negotiation tab — same moves for your co-packing service lines, driven by annual units instead of kilos.</t>
  </si>
  <si>
    <t>5.  Walk into the renewal with three numbers per line. Open at Target, fall back to Middle, and know the exact point (Highest) where you stop.</t>
  </si>
  <si>
    <t>MAKE IT YOURS: HAND IT TO AN AI AGENT</t>
  </si>
  <si>
    <t>Paste this prompt into Claude or ChatGPT: "Interview me about my top ingredients and co-pack service lines — current cost, annual volume, and how much room I think each supplier has. Then fill in this negotiation sheet's Target / Middle / Highest cut % for each line and tell me which one conversation is worth the most this year."</t>
  </si>
  <si>
    <t>This is a worked example built on placeholder data. The ingredients, service lines, rates, volumes, and cut percentages are illustrative. Replace them with the ones that fit your product, your suppliers, and what you actually buy.</t>
  </si>
  <si>
    <t>If you need help, contact us at info@vantelira.com</t>
  </si>
  <si>
    <t>Blend / Ingredient Supplier Negotiation</t>
  </si>
  <si>
    <t>Pick the ingredients you spend the most on. Enter current cost + annual volume, then set your three asks as a profit-impact % (the cut).</t>
  </si>
  <si>
    <t>WHAT YOU SPEND THE MOST ON</t>
  </si>
  <si>
    <t>TARGET  (opening ask)</t>
  </si>
  <si>
    <t>MIDDLE  (compromise)</t>
  </si>
  <si>
    <t>HIGHEST  (walk-away)</t>
  </si>
  <si>
    <t>Ingredient</t>
  </si>
  <si>
    <t>Current $/kg</t>
  </si>
  <si>
    <t>Volume (kg/yr)</t>
  </si>
  <si>
    <t>Current spend / yr</t>
  </si>
  <si>
    <t>Cut %</t>
  </si>
  <si>
    <t>New $/kg</t>
  </si>
  <si>
    <t>Spend / yr</t>
  </si>
  <si>
    <t>Saved / yr</t>
  </si>
  <si>
    <t>Tomato paste</t>
  </si>
  <si>
    <t>Olive oil</t>
  </si>
  <si>
    <t>Sea salt</t>
  </si>
  <si>
    <t>Chili powder</t>
  </si>
  <si>
    <t>TOTAL</t>
  </si>
  <si>
    <t>Pink cells are yours to edit (current cost, annual volume, the cut % you'll ask for).</t>
  </si>
  <si>
    <t>Cut % = profit impact %: every dollar you knock off this line drops straight to profit. Saved / yr = that cut x your annual volume. Highest = the smallest win you'd still sign.</t>
  </si>
  <si>
    <t>Co-Packer Rate Negotiation</t>
  </si>
  <si>
    <t>Driven by annual volume. Enter your current rate per unit + units/yr, then set your three asks. Saved/yr is the margin those rate cuts hand back.</t>
  </si>
  <si>
    <t>Service line</t>
  </si>
  <si>
    <t>Current $/unit</t>
  </si>
  <si>
    <t>Volume (units/yr)</t>
  </si>
  <si>
    <t>New $/unit</t>
  </si>
  <si>
    <t>Bottle fill &amp; cap (glass)</t>
  </si>
  <si>
    <t>Bottle fill &amp; cap (PET)</t>
  </si>
  <si>
    <t>Jar fill &amp; seal</t>
  </si>
  <si>
    <t>Label &amp; case pack</t>
  </si>
  <si>
    <t xml:space="preserve">It gets you ready for a supplier or co-packer rate conversation. You pick the lines you spend the most on, enter what you pay today and how much you buy in a year, then set three asks: a Target (your opening), a Middle (a compromise), and a Highest (your walk-away). The file shows the price each ask lands at and the dollars it puts back in your pocket for the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</si>
</sst>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9" x14ac:knownFonts="1">
    <font>
      <sz val="11"/>
      <color theme="1"/>
      <name val="Calibri"/>
      <family val="2"/>
      <scheme val="minor"/>
    </font>
    <font>
      <b/>
      <sz val="16"/>
      <color rgb="FF390F21"/>
      <name val="Poppins"/>
    </font>
    <font>
      <sz val="11"/>
      <color rgb="FF390F21"/>
      <name val="Poppins"/>
    </font>
    <font>
      <b/>
      <sz val="11"/>
      <color rgb="FF390F21"/>
      <name val="Poppins"/>
    </font>
    <font>
      <i/>
      <sz val="9"/>
      <color rgb="FFB82E5F"/>
      <name val="Poppins"/>
    </font>
    <font>
      <b/>
      <sz val="14"/>
      <color rgb="FF390F21"/>
      <name val="Poppins"/>
    </font>
    <font>
      <b/>
      <sz val="10"/>
      <color rgb="FFF7D3DF"/>
      <name val="Poppins"/>
    </font>
    <font>
      <b/>
      <sz val="10"/>
      <color rgb="FF390F21"/>
      <name val="Poppins"/>
    </font>
    <font>
      <sz val="10"/>
      <color rgb="FF390F21"/>
      <name val="Poppins"/>
    </font>
  </fonts>
  <fills count="7">
    <fill>
      <patternFill patternType="none"/>
    </fill>
    <fill>
      <patternFill patternType="gray125"/>
    </fill>
    <fill>
      <patternFill patternType="solid">
        <fgColor rgb="FF390F21"/>
        <bgColor rgb="FF390F21"/>
      </patternFill>
    </fill>
    <fill>
      <patternFill patternType="solid">
        <fgColor rgb="FFF7D3DF"/>
        <bgColor rgb="FFF7D3DF"/>
      </patternFill>
    </fill>
    <fill>
      <patternFill patternType="solid">
        <fgColor rgb="FFFFFFFF"/>
        <bgColor rgb="FFFFFFFF"/>
      </patternFill>
    </fill>
    <fill>
      <patternFill patternType="solid">
        <fgColor rgb="FFFFB4CB"/>
        <bgColor rgb="FFFFB4CB"/>
      </patternFill>
    </fill>
    <fill>
      <patternFill patternType="solid">
        <fgColor rgb="FFFBC3A9"/>
        <bgColor rgb="FFFBC3A9"/>
      </patternFill>
    </fill>
  </fills>
  <borders count="2">
    <border>
      <left/>
      <right/>
      <top/>
      <bottom/>
      <diagonal/>
    </border>
    <border>
      <left style="thin">
        <color rgb="FFF7D3DF"/>
      </left>
      <right style="thin">
        <color rgb="FFF7D3DF"/>
      </right>
      <top style="thin">
        <color rgb="FFF7D3DF"/>
      </top>
      <bottom style="thin">
        <color rgb="FFF7D3DF"/>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7" fillId="3"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64" fontId="8" fillId="5" borderId="1" xfId="0" applyNumberFormat="1" applyFont="1" applyFill="1" applyBorder="1" applyAlignment="1">
      <alignment horizontal="right" vertical="center"/>
    </xf>
    <xf numFmtId="3" fontId="8" fillId="5" borderId="1" xfId="0" applyNumberFormat="1" applyFont="1" applyFill="1" applyBorder="1" applyAlignment="1">
      <alignment horizontal="right" vertical="center"/>
    </xf>
    <xf numFmtId="165" fontId="8" fillId="4" borderId="1" xfId="0" applyNumberFormat="1" applyFont="1" applyFill="1" applyBorder="1" applyAlignment="1">
      <alignment horizontal="right" vertical="center"/>
    </xf>
    <xf numFmtId="9" fontId="8" fillId="5" borderId="1" xfId="0" applyNumberFormat="1" applyFont="1" applyFill="1" applyBorder="1" applyAlignment="1">
      <alignment horizontal="center" vertical="center" wrapText="1"/>
    </xf>
    <xf numFmtId="164" fontId="8" fillId="4" borderId="1" xfId="0" applyNumberFormat="1" applyFont="1" applyFill="1" applyBorder="1" applyAlignment="1">
      <alignment horizontal="right" vertical="center"/>
    </xf>
    <xf numFmtId="165" fontId="8" fillId="6" borderId="1" xfId="0" applyNumberFormat="1" applyFont="1" applyFill="1" applyBorder="1" applyAlignment="1">
      <alignment horizontal="right" vertical="center"/>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165" fontId="7" fillId="3" borderId="1" xfId="0" applyNumberFormat="1" applyFont="1" applyFill="1" applyBorder="1" applyAlignment="1">
      <alignment horizontal="right" vertical="center"/>
    </xf>
    <xf numFmtId="0" fontId="6" fillId="2" borderId="1" xfId="0" applyFont="1" applyFill="1" applyBorder="1" applyAlignment="1">
      <alignment horizontal="center" vertical="center" wrapText="1"/>
    </xf>
    <xf numFmtId="0" fontId="0" fillId="2" borderId="1" xfId="0" applyFill="1" applyBorder="1"/>
    <xf numFmtId="0" fontId="4" fillId="0" borderId="0" xfId="0" applyFont="1"/>
    <xf numFmtId="0" fontId="0" fillId="0" borderId="0" xfId="0"/>
    <xf numFmtId="0" fontId="2" fillId="0" borderId="0" xfId="0" applyFont="1" applyAlignment="1">
      <alignment wrapText="1"/>
    </xf>
    <xf numFmtId="0" fontId="0" fillId="0" borderId="0" xfId="0" applyAlignment="1">
      <alignment wrapText="1"/>
    </xf>
    <xf numFmtId="0" fontId="4" fillId="0" borderId="0" xfId="0" applyFont="1" applyAlignment="1">
      <alignment wrapText="1"/>
    </xf>
    <xf numFmtId="0" fontId="3"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2E5F"/>
  </sheetPr>
  <dimension ref="B2:B23"/>
  <sheetViews>
    <sheetView showGridLines="0" tabSelected="1" workbookViewId="0">
      <selection activeCell="B7" sqref="B7"/>
    </sheetView>
  </sheetViews>
  <sheetFormatPr baseColWidth="10" defaultColWidth="8.83203125" defaultRowHeight="15" x14ac:dyDescent="0.2"/>
  <cols>
    <col min="1" max="1" width="4" customWidth="1"/>
    <col min="2" max="2" width="122.83203125" customWidth="1"/>
  </cols>
  <sheetData>
    <row r="2" spans="2:2" ht="24" x14ac:dyDescent="0.3">
      <c r="B2" s="1" t="s">
        <v>0</v>
      </c>
    </row>
    <row r="3" spans="2:2" ht="16" x14ac:dyDescent="0.2">
      <c r="B3" s="2" t="s">
        <v>1</v>
      </c>
    </row>
    <row r="5" spans="2:2" ht="16" x14ac:dyDescent="0.2">
      <c r="B5" s="3" t="s">
        <v>2</v>
      </c>
    </row>
    <row r="6" spans="2:2" ht="75" customHeight="1" x14ac:dyDescent="0.2">
      <c r="B6" s="21" t="s">
        <v>46</v>
      </c>
    </row>
    <row r="8" spans="2:2" ht="16" x14ac:dyDescent="0.2">
      <c r="B8" s="3" t="s">
        <v>3</v>
      </c>
    </row>
    <row r="9" spans="2:2" ht="62" customHeight="1" x14ac:dyDescent="0.2">
      <c r="B9" s="21" t="s">
        <v>4</v>
      </c>
    </row>
    <row r="11" spans="2:2" ht="16" x14ac:dyDescent="0.2">
      <c r="B11" s="3" t="s">
        <v>5</v>
      </c>
    </row>
    <row r="12" spans="2:2" ht="44" customHeight="1" x14ac:dyDescent="0.2">
      <c r="B12" s="21" t="s">
        <v>6</v>
      </c>
    </row>
    <row r="13" spans="2:2" ht="44" customHeight="1" x14ac:dyDescent="0.2">
      <c r="B13" s="21" t="s">
        <v>7</v>
      </c>
    </row>
    <row r="14" spans="2:2" ht="44" customHeight="1" x14ac:dyDescent="0.2">
      <c r="B14" s="21" t="s">
        <v>8</v>
      </c>
    </row>
    <row r="15" spans="2:2" ht="44" customHeight="1" x14ac:dyDescent="0.2">
      <c r="B15" s="21" t="s">
        <v>9</v>
      </c>
    </row>
    <row r="16" spans="2:2" ht="44" customHeight="1" x14ac:dyDescent="0.2">
      <c r="B16" s="21" t="s">
        <v>10</v>
      </c>
    </row>
    <row r="18" spans="2:2" ht="16" x14ac:dyDescent="0.2">
      <c r="B18" s="3" t="s">
        <v>11</v>
      </c>
    </row>
    <row r="19" spans="2:2" ht="99" customHeight="1" x14ac:dyDescent="0.2">
      <c r="B19" s="21" t="s">
        <v>12</v>
      </c>
    </row>
    <row r="20" spans="2:2" x14ac:dyDescent="0.2">
      <c r="B20" s="22"/>
    </row>
    <row r="21" spans="2:2" ht="44" customHeight="1" x14ac:dyDescent="0.2">
      <c r="B21" s="23" t="s">
        <v>13</v>
      </c>
    </row>
    <row r="22" spans="2:2" x14ac:dyDescent="0.2">
      <c r="B22" s="22"/>
    </row>
    <row r="23" spans="2:2" ht="17" x14ac:dyDescent="0.2">
      <c r="B23" s="24" t="s">
        <v>14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3C79"/>
  </sheetPr>
  <dimension ref="A1:P13"/>
  <sheetViews>
    <sheetView workbookViewId="0"/>
  </sheetViews>
  <sheetFormatPr baseColWidth="10" defaultColWidth="8.83203125" defaultRowHeight="15" x14ac:dyDescent="0.2"/>
  <cols>
    <col min="1" max="1" width="22" customWidth="1"/>
    <col min="2" max="2" width="13" customWidth="1"/>
    <col min="3" max="3" width="14" customWidth="1"/>
    <col min="4" max="4" width="16" customWidth="1"/>
    <col min="5" max="5" width="9" customWidth="1"/>
    <col min="6" max="6" width="11" customWidth="1"/>
    <col min="7" max="7" width="14" customWidth="1"/>
    <col min="8" max="8" width="13" customWidth="1"/>
    <col min="9" max="9" width="9" customWidth="1"/>
    <col min="10" max="10" width="11" customWidth="1"/>
    <col min="11" max="11" width="14" customWidth="1"/>
    <col min="12" max="12" width="13" customWidth="1"/>
    <col min="13" max="13" width="9" customWidth="1"/>
    <col min="14" max="14" width="11" customWidth="1"/>
    <col min="15" max="15" width="14" customWidth="1"/>
    <col min="16" max="16" width="13" customWidth="1"/>
  </cols>
  <sheetData>
    <row r="1" spans="1:16" ht="20" x14ac:dyDescent="0.25">
      <c r="A1" s="5" t="s">
        <v>15</v>
      </c>
    </row>
    <row r="2" spans="1:16" ht="28" customHeight="1" x14ac:dyDescent="0.2">
      <c r="A2" s="19" t="s">
        <v>16</v>
      </c>
      <c r="B2" s="20"/>
      <c r="C2" s="20"/>
      <c r="D2" s="20"/>
      <c r="E2" s="20"/>
      <c r="F2" s="20"/>
      <c r="G2" s="20"/>
      <c r="H2" s="20"/>
      <c r="I2" s="20"/>
      <c r="J2" s="20"/>
      <c r="K2" s="20"/>
      <c r="L2" s="20"/>
      <c r="M2" s="20"/>
      <c r="N2" s="20"/>
      <c r="O2" s="20"/>
      <c r="P2" s="20"/>
    </row>
    <row r="4" spans="1:16" x14ac:dyDescent="0.2">
      <c r="A4" s="17" t="s">
        <v>17</v>
      </c>
      <c r="B4" s="18"/>
      <c r="C4" s="18"/>
      <c r="D4" s="18"/>
      <c r="E4" s="17" t="s">
        <v>18</v>
      </c>
      <c r="F4" s="18"/>
      <c r="G4" s="18"/>
      <c r="H4" s="18"/>
      <c r="I4" s="17" t="s">
        <v>19</v>
      </c>
      <c r="J4" s="18"/>
      <c r="K4" s="18"/>
      <c r="L4" s="18"/>
      <c r="M4" s="17" t="s">
        <v>20</v>
      </c>
      <c r="N4" s="18"/>
      <c r="O4" s="18"/>
      <c r="P4" s="18"/>
    </row>
    <row r="5" spans="1:16" ht="32" x14ac:dyDescent="0.2">
      <c r="A5" s="6" t="s">
        <v>21</v>
      </c>
      <c r="B5" s="6" t="s">
        <v>22</v>
      </c>
      <c r="C5" s="6" t="s">
        <v>23</v>
      </c>
      <c r="D5" s="6" t="s">
        <v>24</v>
      </c>
      <c r="E5" s="6" t="s">
        <v>25</v>
      </c>
      <c r="F5" s="6" t="s">
        <v>26</v>
      </c>
      <c r="G5" s="6" t="s">
        <v>27</v>
      </c>
      <c r="H5" s="6" t="s">
        <v>28</v>
      </c>
      <c r="I5" s="6" t="s">
        <v>25</v>
      </c>
      <c r="J5" s="6" t="s">
        <v>26</v>
      </c>
      <c r="K5" s="6" t="s">
        <v>27</v>
      </c>
      <c r="L5" s="6" t="s">
        <v>28</v>
      </c>
      <c r="M5" s="6" t="s">
        <v>25</v>
      </c>
      <c r="N5" s="6" t="s">
        <v>26</v>
      </c>
      <c r="O5" s="6" t="s">
        <v>27</v>
      </c>
      <c r="P5" s="6" t="s">
        <v>28</v>
      </c>
    </row>
    <row r="6" spans="1:16" ht="16" x14ac:dyDescent="0.2">
      <c r="A6" s="7" t="s">
        <v>29</v>
      </c>
      <c r="B6" s="8">
        <v>3</v>
      </c>
      <c r="C6" s="9">
        <v>10000</v>
      </c>
      <c r="D6" s="10">
        <f>B6*C6</f>
        <v>30000</v>
      </c>
      <c r="E6" s="11">
        <v>0.12</v>
      </c>
      <c r="F6" s="12">
        <f>B6*(1-E6)</f>
        <v>2.64</v>
      </c>
      <c r="G6" s="10">
        <f>F6*C6</f>
        <v>26400</v>
      </c>
      <c r="H6" s="13">
        <f>D6-G6</f>
        <v>3600</v>
      </c>
      <c r="I6" s="11">
        <v>7.0000000000000007E-2</v>
      </c>
      <c r="J6" s="12">
        <f>B6*(1-I6)</f>
        <v>2.79</v>
      </c>
      <c r="K6" s="10">
        <f>J6*C6</f>
        <v>27900</v>
      </c>
      <c r="L6" s="13">
        <f>D6-K6</f>
        <v>2100</v>
      </c>
      <c r="M6" s="11">
        <v>0.03</v>
      </c>
      <c r="N6" s="12">
        <f>B6*(1-M6)</f>
        <v>2.91</v>
      </c>
      <c r="O6" s="10">
        <f>N6*C6</f>
        <v>29100</v>
      </c>
      <c r="P6" s="13">
        <f>D6-O6</f>
        <v>900</v>
      </c>
    </row>
    <row r="7" spans="1:16" ht="16" x14ac:dyDescent="0.2">
      <c r="A7" s="7" t="s">
        <v>30</v>
      </c>
      <c r="B7" s="8">
        <v>9.5</v>
      </c>
      <c r="C7" s="9">
        <v>3000</v>
      </c>
      <c r="D7" s="10">
        <f>B7*C7</f>
        <v>28500</v>
      </c>
      <c r="E7" s="11">
        <v>0.1</v>
      </c>
      <c r="F7" s="12">
        <f>B7*(1-E7)</f>
        <v>8.5500000000000007</v>
      </c>
      <c r="G7" s="10">
        <f>F7*C7</f>
        <v>25650.000000000004</v>
      </c>
      <c r="H7" s="13">
        <f>D7-G7</f>
        <v>2849.9999999999964</v>
      </c>
      <c r="I7" s="11">
        <v>0.06</v>
      </c>
      <c r="J7" s="12">
        <f>B7*(1-I7)</f>
        <v>8.93</v>
      </c>
      <c r="K7" s="10">
        <f>J7*C7</f>
        <v>26790</v>
      </c>
      <c r="L7" s="13">
        <f>D7-K7</f>
        <v>1710</v>
      </c>
      <c r="M7" s="11">
        <v>0.03</v>
      </c>
      <c r="N7" s="12">
        <f>B7*(1-M7)</f>
        <v>9.2149999999999999</v>
      </c>
      <c r="O7" s="10">
        <f>N7*C7</f>
        <v>27645</v>
      </c>
      <c r="P7" s="13">
        <f>D7-O7</f>
        <v>855</v>
      </c>
    </row>
    <row r="8" spans="1:16" ht="16" x14ac:dyDescent="0.2">
      <c r="A8" s="7" t="s">
        <v>31</v>
      </c>
      <c r="B8" s="8">
        <v>0.9</v>
      </c>
      <c r="C8" s="9">
        <v>2500</v>
      </c>
      <c r="D8" s="10">
        <f>B8*C8</f>
        <v>2250</v>
      </c>
      <c r="E8" s="11">
        <v>0.08</v>
      </c>
      <c r="F8" s="12">
        <f>B8*(1-E8)</f>
        <v>0.82800000000000007</v>
      </c>
      <c r="G8" s="10">
        <f>F8*C8</f>
        <v>2070</v>
      </c>
      <c r="H8" s="13">
        <f>D8-G8</f>
        <v>180</v>
      </c>
      <c r="I8" s="11">
        <v>0.05</v>
      </c>
      <c r="J8" s="12">
        <f>B8*(1-I8)</f>
        <v>0.85499999999999998</v>
      </c>
      <c r="K8" s="10">
        <f>J8*C8</f>
        <v>2137.5</v>
      </c>
      <c r="L8" s="13">
        <f>D8-K8</f>
        <v>112.5</v>
      </c>
      <c r="M8" s="11">
        <v>0.02</v>
      </c>
      <c r="N8" s="12">
        <f>B8*(1-M8)</f>
        <v>0.88200000000000001</v>
      </c>
      <c r="O8" s="10">
        <f>N8*C8</f>
        <v>2205</v>
      </c>
      <c r="P8" s="13">
        <f>D8-O8</f>
        <v>45</v>
      </c>
    </row>
    <row r="9" spans="1:16" ht="16" x14ac:dyDescent="0.2">
      <c r="A9" s="7" t="s">
        <v>32</v>
      </c>
      <c r="B9" s="8">
        <v>6.5</v>
      </c>
      <c r="C9" s="9">
        <v>1500</v>
      </c>
      <c r="D9" s="10">
        <f>B9*C9</f>
        <v>9750</v>
      </c>
      <c r="E9" s="11">
        <v>0.12</v>
      </c>
      <c r="F9" s="12">
        <f>B9*(1-E9)</f>
        <v>5.72</v>
      </c>
      <c r="G9" s="10">
        <f>F9*C9</f>
        <v>8580</v>
      </c>
      <c r="H9" s="13">
        <f>D9-G9</f>
        <v>1170</v>
      </c>
      <c r="I9" s="11">
        <v>7.0000000000000007E-2</v>
      </c>
      <c r="J9" s="12">
        <f>B9*(1-I9)</f>
        <v>6.0449999999999999</v>
      </c>
      <c r="K9" s="10">
        <f>J9*C9</f>
        <v>9067.5</v>
      </c>
      <c r="L9" s="13">
        <f>D9-K9</f>
        <v>682.5</v>
      </c>
      <c r="M9" s="11">
        <v>0.03</v>
      </c>
      <c r="N9" s="12">
        <f>B9*(1-M9)</f>
        <v>6.3049999999999997</v>
      </c>
      <c r="O9" s="10">
        <f>N9*C9</f>
        <v>9457.5</v>
      </c>
      <c r="P9" s="13">
        <f>D9-O9</f>
        <v>292.5</v>
      </c>
    </row>
    <row r="10" spans="1:16" ht="16" x14ac:dyDescent="0.2">
      <c r="A10" s="14" t="s">
        <v>33</v>
      </c>
      <c r="B10" s="15"/>
      <c r="C10" s="15"/>
      <c r="D10" s="16">
        <f>SUM(D6:D9)</f>
        <v>70500</v>
      </c>
      <c r="E10" s="15"/>
      <c r="F10" s="15"/>
      <c r="G10" s="16">
        <f>SUM(G6:G9)</f>
        <v>62700</v>
      </c>
      <c r="H10" s="16">
        <f>SUM(H6:H9)</f>
        <v>7799.9999999999964</v>
      </c>
      <c r="I10" s="15"/>
      <c r="J10" s="15"/>
      <c r="K10" s="16">
        <f>SUM(K6:K9)</f>
        <v>65895</v>
      </c>
      <c r="L10" s="16">
        <f>SUM(L6:L9)</f>
        <v>4605</v>
      </c>
      <c r="M10" s="15"/>
      <c r="N10" s="15"/>
      <c r="O10" s="16">
        <f>SUM(O6:O9)</f>
        <v>68407.5</v>
      </c>
      <c r="P10" s="16">
        <f>SUM(P6:P9)</f>
        <v>2092.5</v>
      </c>
    </row>
    <row r="12" spans="1:16" x14ac:dyDescent="0.2">
      <c r="A12" s="4" t="s">
        <v>34</v>
      </c>
    </row>
    <row r="13" spans="1:16" x14ac:dyDescent="0.2">
      <c r="A13" s="4" t="s">
        <v>35</v>
      </c>
    </row>
  </sheetData>
  <mergeCells count="5">
    <mergeCell ref="M4:P4"/>
    <mergeCell ref="A4:D4"/>
    <mergeCell ref="E4:H4"/>
    <mergeCell ref="I4:L4"/>
    <mergeCell ref="A2:P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82E5F"/>
  </sheetPr>
  <dimension ref="A1:P13"/>
  <sheetViews>
    <sheetView workbookViewId="0"/>
  </sheetViews>
  <sheetFormatPr baseColWidth="10" defaultColWidth="8.83203125" defaultRowHeight="15" x14ac:dyDescent="0.2"/>
  <cols>
    <col min="1" max="1" width="22" customWidth="1"/>
    <col min="2" max="2" width="13" customWidth="1"/>
    <col min="3" max="3" width="14" customWidth="1"/>
    <col min="4" max="4" width="16" customWidth="1"/>
    <col min="5" max="5" width="9" customWidth="1"/>
    <col min="6" max="6" width="11" customWidth="1"/>
    <col min="7" max="7" width="14" customWidth="1"/>
    <col min="8" max="8" width="13" customWidth="1"/>
    <col min="9" max="9" width="9" customWidth="1"/>
    <col min="10" max="10" width="11" customWidth="1"/>
    <col min="11" max="11" width="14" customWidth="1"/>
    <col min="12" max="12" width="13" customWidth="1"/>
    <col min="13" max="13" width="9" customWidth="1"/>
    <col min="14" max="14" width="11" customWidth="1"/>
    <col min="15" max="15" width="14" customWidth="1"/>
    <col min="16" max="16" width="13" customWidth="1"/>
  </cols>
  <sheetData>
    <row r="1" spans="1:16" ht="20" x14ac:dyDescent="0.25">
      <c r="A1" s="5" t="s">
        <v>36</v>
      </c>
    </row>
    <row r="2" spans="1:16" ht="28" customHeight="1" x14ac:dyDescent="0.2">
      <c r="A2" s="19" t="s">
        <v>37</v>
      </c>
      <c r="B2" s="20"/>
      <c r="C2" s="20"/>
      <c r="D2" s="20"/>
      <c r="E2" s="20"/>
      <c r="F2" s="20"/>
      <c r="G2" s="20"/>
      <c r="H2" s="20"/>
      <c r="I2" s="20"/>
      <c r="J2" s="20"/>
      <c r="K2" s="20"/>
      <c r="L2" s="20"/>
      <c r="M2" s="20"/>
      <c r="N2" s="20"/>
      <c r="O2" s="20"/>
      <c r="P2" s="20"/>
    </row>
    <row r="4" spans="1:16" x14ac:dyDescent="0.2">
      <c r="A4" s="17" t="s">
        <v>17</v>
      </c>
      <c r="B4" s="18"/>
      <c r="C4" s="18"/>
      <c r="D4" s="18"/>
      <c r="E4" s="17" t="s">
        <v>18</v>
      </c>
      <c r="F4" s="18"/>
      <c r="G4" s="18"/>
      <c r="H4" s="18"/>
      <c r="I4" s="17" t="s">
        <v>19</v>
      </c>
      <c r="J4" s="18"/>
      <c r="K4" s="18"/>
      <c r="L4" s="18"/>
      <c r="M4" s="17" t="s">
        <v>20</v>
      </c>
      <c r="N4" s="18"/>
      <c r="O4" s="18"/>
      <c r="P4" s="18"/>
    </row>
    <row r="5" spans="1:16" ht="32" x14ac:dyDescent="0.2">
      <c r="A5" s="6" t="s">
        <v>38</v>
      </c>
      <c r="B5" s="6" t="s">
        <v>39</v>
      </c>
      <c r="C5" s="6" t="s">
        <v>40</v>
      </c>
      <c r="D5" s="6" t="s">
        <v>24</v>
      </c>
      <c r="E5" s="6" t="s">
        <v>25</v>
      </c>
      <c r="F5" s="6" t="s">
        <v>41</v>
      </c>
      <c r="G5" s="6" t="s">
        <v>27</v>
      </c>
      <c r="H5" s="6" t="s">
        <v>28</v>
      </c>
      <c r="I5" s="6" t="s">
        <v>25</v>
      </c>
      <c r="J5" s="6" t="s">
        <v>41</v>
      </c>
      <c r="K5" s="6" t="s">
        <v>27</v>
      </c>
      <c r="L5" s="6" t="s">
        <v>28</v>
      </c>
      <c r="M5" s="6" t="s">
        <v>25</v>
      </c>
      <c r="N5" s="6" t="s">
        <v>41</v>
      </c>
      <c r="O5" s="6" t="s">
        <v>27</v>
      </c>
      <c r="P5" s="6" t="s">
        <v>28</v>
      </c>
    </row>
    <row r="6" spans="1:16" ht="16" x14ac:dyDescent="0.2">
      <c r="A6" s="7" t="s">
        <v>42</v>
      </c>
      <c r="B6" s="8">
        <v>0.95</v>
      </c>
      <c r="C6" s="9">
        <v>50000</v>
      </c>
      <c r="D6" s="10">
        <f>B6*C6</f>
        <v>47500</v>
      </c>
      <c r="E6" s="11">
        <v>0.15</v>
      </c>
      <c r="F6" s="12">
        <f>B6*(1-E6)</f>
        <v>0.8075</v>
      </c>
      <c r="G6" s="10">
        <f>F6*C6</f>
        <v>40375</v>
      </c>
      <c r="H6" s="13">
        <f>D6-G6</f>
        <v>7125</v>
      </c>
      <c r="I6" s="11">
        <v>0.08</v>
      </c>
      <c r="J6" s="12">
        <f>B6*(1-I6)</f>
        <v>0.874</v>
      </c>
      <c r="K6" s="10">
        <f>J6*C6</f>
        <v>43700</v>
      </c>
      <c r="L6" s="13">
        <f>D6-K6</f>
        <v>3800</v>
      </c>
      <c r="M6" s="11">
        <v>0.04</v>
      </c>
      <c r="N6" s="12">
        <f>B6*(1-M6)</f>
        <v>0.91199999999999992</v>
      </c>
      <c r="O6" s="10">
        <f>N6*C6</f>
        <v>45599.999999999993</v>
      </c>
      <c r="P6" s="13">
        <f>D6-O6</f>
        <v>1900.0000000000073</v>
      </c>
    </row>
    <row r="7" spans="1:16" ht="16" x14ac:dyDescent="0.2">
      <c r="A7" s="7" t="s">
        <v>43</v>
      </c>
      <c r="B7" s="8">
        <v>0.7</v>
      </c>
      <c r="C7" s="9">
        <v>40000</v>
      </c>
      <c r="D7" s="10">
        <f>B7*C7</f>
        <v>28000</v>
      </c>
      <c r="E7" s="11">
        <v>0.12</v>
      </c>
      <c r="F7" s="12">
        <f>B7*(1-E7)</f>
        <v>0.61599999999999999</v>
      </c>
      <c r="G7" s="10">
        <f>F7*C7</f>
        <v>24640</v>
      </c>
      <c r="H7" s="13">
        <f>D7-G7</f>
        <v>3360</v>
      </c>
      <c r="I7" s="11">
        <v>7.0000000000000007E-2</v>
      </c>
      <c r="J7" s="12">
        <f>B7*(1-I7)</f>
        <v>0.65099999999999991</v>
      </c>
      <c r="K7" s="10">
        <f>J7*C7</f>
        <v>26039.999999999996</v>
      </c>
      <c r="L7" s="13">
        <f>D7-K7</f>
        <v>1960.0000000000036</v>
      </c>
      <c r="M7" s="11">
        <v>0.03</v>
      </c>
      <c r="N7" s="12">
        <f>B7*(1-M7)</f>
        <v>0.67899999999999994</v>
      </c>
      <c r="O7" s="10">
        <f>N7*C7</f>
        <v>27159.999999999996</v>
      </c>
      <c r="P7" s="13">
        <f>D7-O7</f>
        <v>840.00000000000364</v>
      </c>
    </row>
    <row r="8" spans="1:16" ht="16" x14ac:dyDescent="0.2">
      <c r="A8" s="7" t="s">
        <v>44</v>
      </c>
      <c r="B8" s="8">
        <v>0.85</v>
      </c>
      <c r="C8" s="9">
        <v>20000</v>
      </c>
      <c r="D8" s="10">
        <f>B8*C8</f>
        <v>17000</v>
      </c>
      <c r="E8" s="11">
        <v>0.12</v>
      </c>
      <c r="F8" s="12">
        <f>B8*(1-E8)</f>
        <v>0.748</v>
      </c>
      <c r="G8" s="10">
        <f>F8*C8</f>
        <v>14960</v>
      </c>
      <c r="H8" s="13">
        <f>D8-G8</f>
        <v>2040</v>
      </c>
      <c r="I8" s="11">
        <v>7.0000000000000007E-2</v>
      </c>
      <c r="J8" s="12">
        <f>B8*(1-I8)</f>
        <v>0.79049999999999998</v>
      </c>
      <c r="K8" s="10">
        <f>J8*C8</f>
        <v>15810</v>
      </c>
      <c r="L8" s="13">
        <f>D8-K8</f>
        <v>1190</v>
      </c>
      <c r="M8" s="11">
        <v>0.03</v>
      </c>
      <c r="N8" s="12">
        <f>B8*(1-M8)</f>
        <v>0.82450000000000001</v>
      </c>
      <c r="O8" s="10">
        <f>N8*C8</f>
        <v>16490</v>
      </c>
      <c r="P8" s="13">
        <f>D8-O8</f>
        <v>510</v>
      </c>
    </row>
    <row r="9" spans="1:16" ht="16" x14ac:dyDescent="0.2">
      <c r="A9" s="7" t="s">
        <v>45</v>
      </c>
      <c r="B9" s="8">
        <v>0.3</v>
      </c>
      <c r="C9" s="9">
        <v>60000</v>
      </c>
      <c r="D9" s="10">
        <f>B9*C9</f>
        <v>18000</v>
      </c>
      <c r="E9" s="11">
        <v>0.15</v>
      </c>
      <c r="F9" s="12">
        <f>B9*(1-E9)</f>
        <v>0.255</v>
      </c>
      <c r="G9" s="10">
        <f>F9*C9</f>
        <v>15300</v>
      </c>
      <c r="H9" s="13">
        <f>D9-G9</f>
        <v>2700</v>
      </c>
      <c r="I9" s="11">
        <v>0.08</v>
      </c>
      <c r="J9" s="12">
        <f>B9*(1-I9)</f>
        <v>0.27600000000000002</v>
      </c>
      <c r="K9" s="10">
        <f>J9*C9</f>
        <v>16560</v>
      </c>
      <c r="L9" s="13">
        <f>D9-K9</f>
        <v>1440</v>
      </c>
      <c r="M9" s="11">
        <v>0.04</v>
      </c>
      <c r="N9" s="12">
        <f>B9*(1-M9)</f>
        <v>0.28799999999999998</v>
      </c>
      <c r="O9" s="10">
        <f>N9*C9</f>
        <v>17280</v>
      </c>
      <c r="P9" s="13">
        <f>D9-O9</f>
        <v>720</v>
      </c>
    </row>
    <row r="10" spans="1:16" ht="16" x14ac:dyDescent="0.2">
      <c r="A10" s="14" t="s">
        <v>33</v>
      </c>
      <c r="B10" s="15"/>
      <c r="C10" s="15"/>
      <c r="D10" s="16">
        <f>SUM(D6:D9)</f>
        <v>110500</v>
      </c>
      <c r="E10" s="15"/>
      <c r="F10" s="15"/>
      <c r="G10" s="16">
        <f>SUM(G6:G9)</f>
        <v>95275</v>
      </c>
      <c r="H10" s="16">
        <f>SUM(H6:H9)</f>
        <v>15225</v>
      </c>
      <c r="I10" s="15"/>
      <c r="J10" s="15"/>
      <c r="K10" s="16">
        <f>SUM(K6:K9)</f>
        <v>102110</v>
      </c>
      <c r="L10" s="16">
        <f>SUM(L6:L9)</f>
        <v>8390.0000000000036</v>
      </c>
      <c r="M10" s="15"/>
      <c r="N10" s="15"/>
      <c r="O10" s="16">
        <f>SUM(O6:O9)</f>
        <v>106529.99999999999</v>
      </c>
      <c r="P10" s="16">
        <f>SUM(P6:P9)</f>
        <v>3970.0000000000109</v>
      </c>
    </row>
    <row r="12" spans="1:16" x14ac:dyDescent="0.2">
      <c r="A12" s="4" t="s">
        <v>34</v>
      </c>
    </row>
    <row r="13" spans="1:16" x14ac:dyDescent="0.2">
      <c r="A13" s="4" t="s">
        <v>35</v>
      </c>
    </row>
  </sheetData>
  <mergeCells count="5">
    <mergeCell ref="M4:P4"/>
    <mergeCell ref="A4:D4"/>
    <mergeCell ref="E4:H4"/>
    <mergeCell ref="I4:L4"/>
    <mergeCell ref="A2:P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 Me</vt:lpstr>
      <vt:lpstr>Blend Supplier Negotiation</vt:lpstr>
      <vt:lpstr>Co-Packer Rate Negotiation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Ysimer Gonzalez</cp:lastModifiedBy>
  <dcterms:created xsi:type="dcterms:W3CDTF">2026-06-08T13:13:18Z</dcterms:created>
  <dcterms:modified xsi:type="dcterms:W3CDTF">2026-06-08T13:16:34Z</dcterms:modified>
</cp:coreProperties>
</file>